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Google 雲端硬碟\4.執行概況表\103-11-06止-經費執行概況表\"/>
    </mc:Choice>
  </mc:AlternateContent>
  <bookViews>
    <workbookView xWindow="0" yWindow="0" windowWidth="21600" windowHeight="10995"/>
  </bookViews>
  <sheets>
    <sheet name="應日" sheetId="1" r:id="rId1"/>
  </sheets>
  <definedNames>
    <definedName name="_xlnm.Print_Area" localSheetId="0">應日!$A$1:$Z$30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8" i="1" l="1"/>
  <c r="O39" i="1" s="1"/>
  <c r="I38" i="1"/>
  <c r="E38" i="1"/>
  <c r="A34" i="1"/>
  <c r="Q30" i="1"/>
  <c r="P30" i="1"/>
  <c r="H30" i="1"/>
  <c r="V29" i="1"/>
  <c r="R29" i="1"/>
  <c r="Q38" i="1" s="1"/>
  <c r="Q39" i="1" s="1"/>
  <c r="P29" i="1"/>
  <c r="O29" i="1"/>
  <c r="N29" i="1"/>
  <c r="M37" i="1" s="1"/>
  <c r="M39" i="1" s="1"/>
  <c r="G29" i="1"/>
  <c r="F29" i="1"/>
  <c r="V28" i="1"/>
  <c r="AA42" i="1" s="1"/>
  <c r="U28" i="1"/>
  <c r="U30" i="1" s="1"/>
  <c r="T28" i="1"/>
  <c r="S28" i="1"/>
  <c r="S30" i="1" s="1"/>
  <c r="R28" i="1"/>
  <c r="R30" i="1" s="1"/>
  <c r="Q28" i="1"/>
  <c r="P28" i="1"/>
  <c r="O28" i="1"/>
  <c r="O30" i="1" s="1"/>
  <c r="N28" i="1"/>
  <c r="N30" i="1" s="1"/>
  <c r="M28" i="1"/>
  <c r="M30" i="1" s="1"/>
  <c r="L28" i="1"/>
  <c r="K28" i="1"/>
  <c r="K30" i="1" s="1"/>
  <c r="J28" i="1"/>
  <c r="H28" i="1"/>
  <c r="G28" i="1"/>
  <c r="G30" i="1" s="1"/>
  <c r="F28" i="1"/>
  <c r="F30" i="1" s="1"/>
  <c r="E28" i="1"/>
  <c r="E30" i="1" s="1"/>
  <c r="D28" i="1"/>
  <c r="Z28" i="1" s="1"/>
  <c r="C28" i="1"/>
  <c r="C30" i="1" s="1"/>
  <c r="AB27" i="1"/>
  <c r="AB26" i="1"/>
  <c r="AB25" i="1"/>
  <c r="AB24" i="1"/>
  <c r="AB23" i="1"/>
  <c r="AB22" i="1"/>
  <c r="AB21" i="1"/>
  <c r="AB20" i="1"/>
  <c r="AB19" i="1"/>
  <c r="AB18" i="1"/>
  <c r="AB17" i="1"/>
  <c r="AB16" i="1"/>
  <c r="I16" i="1"/>
  <c r="AB15" i="1"/>
  <c r="AB28" i="1" s="1"/>
  <c r="I15" i="1"/>
  <c r="AB14" i="1"/>
  <c r="AB13" i="1"/>
  <c r="I13" i="1"/>
  <c r="I28" i="1" s="1"/>
  <c r="G13" i="1"/>
  <c r="AB12" i="1"/>
  <c r="U10" i="1"/>
  <c r="U29" i="1" s="1"/>
  <c r="S10" i="1"/>
  <c r="S29" i="1" s="1"/>
  <c r="Q10" i="1"/>
  <c r="Q29" i="1" s="1"/>
  <c r="O10" i="1"/>
  <c r="M10" i="1"/>
  <c r="M29" i="1" s="1"/>
  <c r="K10" i="1"/>
  <c r="L30" i="1" s="1"/>
  <c r="G10" i="1"/>
  <c r="H29" i="1" s="1"/>
  <c r="G37" i="1" s="1"/>
  <c r="E10" i="1"/>
  <c r="E29" i="1" s="1"/>
  <c r="C10" i="1"/>
  <c r="C29" i="1" s="1"/>
  <c r="I9" i="1"/>
  <c r="E9" i="1"/>
  <c r="I8" i="1"/>
  <c r="I10" i="1" s="1"/>
  <c r="E8" i="1"/>
  <c r="A5" i="1"/>
  <c r="I30" i="1" l="1"/>
  <c r="J30" i="1"/>
  <c r="I37" i="1"/>
  <c r="I39" i="1" s="1"/>
  <c r="G39" i="1"/>
  <c r="J29" i="1"/>
  <c r="Z29" i="1" s="1"/>
  <c r="I29" i="1"/>
  <c r="Z41" i="1"/>
  <c r="W6" i="1"/>
  <c r="X28" i="1"/>
  <c r="X29" i="1" s="1"/>
  <c r="AA41" i="1"/>
  <c r="AA45" i="1" s="1"/>
  <c r="Z42" i="1"/>
  <c r="K29" i="1"/>
  <c r="D29" i="1"/>
  <c r="C37" i="1" s="1"/>
  <c r="L29" i="1"/>
  <c r="K37" i="1" s="1"/>
  <c r="K39" i="1" s="1"/>
  <c r="T29" i="1"/>
  <c r="S37" i="1" s="1"/>
  <c r="S39" i="1" s="1"/>
  <c r="V30" i="1"/>
  <c r="U38" i="1"/>
  <c r="U39" i="1" s="1"/>
  <c r="D30" i="1"/>
  <c r="T30" i="1"/>
  <c r="W8" i="1"/>
  <c r="C39" i="1" l="1"/>
  <c r="E37" i="1"/>
  <c r="E39" i="1" s="1"/>
  <c r="W37" i="1" s="1"/>
  <c r="Z30" i="1"/>
  <c r="Z45" i="1"/>
  <c r="Z46" i="1" s="1"/>
  <c r="W35" i="1" l="1"/>
</calcChain>
</file>

<file path=xl/sharedStrings.xml><?xml version="1.0" encoding="utf-8"?>
<sst xmlns="http://schemas.openxmlformats.org/spreadsheetml/2006/main" count="134" uniqueCount="76">
  <si>
    <t>修平科技大學 103年度中區技職校院區域教學資源中心計畫 主軸二 經費執行概況表</t>
    <phoneticPr fontId="4" type="noConversion"/>
  </si>
  <si>
    <t>執行單位︰</t>
    <phoneticPr fontId="4" type="noConversion"/>
  </si>
  <si>
    <t>應用日語系</t>
    <phoneticPr fontId="4" type="noConversion"/>
  </si>
  <si>
    <t>【培育日語專業能力職場尖兵】</t>
    <phoneticPr fontId="4" type="noConversion"/>
  </si>
  <si>
    <t xml:space="preserve"> 執行期間︰</t>
    <phoneticPr fontId="4" type="noConversion"/>
  </si>
  <si>
    <t xml:space="preserve">103 年 1 月 1 日 至  103  年 11 月 30 日   </t>
    <phoneticPr fontId="4" type="noConversion"/>
  </si>
  <si>
    <t>經費
項目
名稱</t>
    <phoneticPr fontId="4" type="noConversion"/>
  </si>
  <si>
    <t>業務費</t>
    <phoneticPr fontId="4" type="noConversion"/>
  </si>
  <si>
    <t>雜支</t>
    <phoneticPr fontId="4" type="noConversion"/>
  </si>
  <si>
    <t>經費總額</t>
    <phoneticPr fontId="4" type="noConversion"/>
  </si>
  <si>
    <t>說明欄</t>
    <phoneticPr fontId="4" type="noConversion"/>
  </si>
  <si>
    <t>工讀費</t>
    <phoneticPr fontId="4" type="noConversion"/>
  </si>
  <si>
    <t>二代健保
補充保費
(工讀費)</t>
    <phoneticPr fontId="4" type="noConversion"/>
  </si>
  <si>
    <t>講座鐘點費
-校內人士</t>
    <phoneticPr fontId="4" type="noConversion"/>
  </si>
  <si>
    <t>二代健保
補充保費
(講座鐘點費-校內)</t>
    <phoneticPr fontId="4" type="noConversion"/>
  </si>
  <si>
    <t>保險費</t>
    <phoneticPr fontId="4" type="noConversion"/>
  </si>
  <si>
    <t>運費</t>
    <phoneticPr fontId="4" type="noConversion"/>
  </si>
  <si>
    <t>印刷費</t>
    <phoneticPr fontId="4" type="noConversion"/>
  </si>
  <si>
    <t>場地佈置費</t>
    <phoneticPr fontId="4" type="noConversion"/>
  </si>
  <si>
    <t>獎勵品</t>
    <phoneticPr fontId="4" type="noConversion"/>
  </si>
  <si>
    <t>1.請依【主軸二】經費需求明細表之配置執行。
2.請購與核銷時請於本表填入日期與金額，以便控管。
3.主軸二計畫之二代健保補充保費屬雇主負擔之補充保費，即機關公付額，103年均為計畫補助款。
4. 工讀費、出席費、諮詢費輔導費指導費、講座鐘點費等屬需提列補充保費公付額之部分，請於執行經費時一併請購2%之補充保費。如：執行工讀費20小時，需同時請購工讀費2,300元與二代健保補充保費46元。</t>
    <phoneticPr fontId="4" type="noConversion"/>
  </si>
  <si>
    <t>單位</t>
    <phoneticPr fontId="4" type="noConversion"/>
  </si>
  <si>
    <t>小時</t>
    <phoneticPr fontId="4" type="noConversion"/>
  </si>
  <si>
    <t>節</t>
    <phoneticPr fontId="4" type="noConversion"/>
  </si>
  <si>
    <t>人次</t>
    <phoneticPr fontId="4" type="noConversion"/>
  </si>
  <si>
    <t>輛次</t>
    <phoneticPr fontId="4" type="noConversion"/>
  </si>
  <si>
    <t>式</t>
    <phoneticPr fontId="4" type="noConversion"/>
  </si>
  <si>
    <t>批</t>
    <phoneticPr fontId="4" type="noConversion"/>
  </si>
  <si>
    <t>補充保費小計：</t>
    <phoneticPr fontId="4" type="noConversion"/>
  </si>
  <si>
    <t>數量</t>
    <phoneticPr fontId="4" type="noConversion"/>
  </si>
  <si>
    <t>單價</t>
    <phoneticPr fontId="4" type="noConversion"/>
  </si>
  <si>
    <t>小計</t>
    <phoneticPr fontId="4" type="noConversion"/>
  </si>
  <si>
    <r>
      <rPr>
        <b/>
        <sz val="14"/>
        <color indexed="8"/>
        <rFont val="新細明體"/>
        <family val="1"/>
        <charset val="136"/>
      </rPr>
      <t>傳票編號</t>
    </r>
    <phoneticPr fontId="4" type="noConversion"/>
  </si>
  <si>
    <t>請購日</t>
    <phoneticPr fontId="4" type="noConversion"/>
  </si>
  <si>
    <t>核銷日</t>
    <phoneticPr fontId="4" type="noConversion"/>
  </si>
  <si>
    <t>請購額</t>
    <phoneticPr fontId="4" type="noConversion"/>
  </si>
  <si>
    <t>核銷額</t>
    <phoneticPr fontId="4" type="noConversion"/>
  </si>
  <si>
    <t>請購單號</t>
    <phoneticPr fontId="4" type="noConversion"/>
  </si>
  <si>
    <t>執行說明</t>
    <phoneticPr fontId="4" type="noConversion"/>
  </si>
  <si>
    <t>補助款總額</t>
    <phoneticPr fontId="4" type="noConversion"/>
  </si>
  <si>
    <t>G02</t>
    <phoneticPr fontId="4" type="noConversion"/>
  </si>
  <si>
    <t>4/22-6/11日語能力檢定證照輔導班N1+N2+N3-應日三甲蔡孟婷BX100023</t>
    <phoneticPr fontId="4" type="noConversion"/>
  </si>
  <si>
    <t>'1030723F052</t>
  </si>
  <si>
    <t>G02-7月</t>
    <phoneticPr fontId="4" type="noConversion"/>
  </si>
  <si>
    <t>4/22-6/11日語能力檢定證照輔導班N1林正成+N2陳美資+N3邱俞瑗</t>
    <phoneticPr fontId="4" type="noConversion"/>
  </si>
  <si>
    <t>1030723F052</t>
    <phoneticPr fontId="4" type="noConversion"/>
  </si>
  <si>
    <t>G02-7月</t>
    <phoneticPr fontId="4" type="noConversion"/>
  </si>
  <si>
    <t>4/22-6/11日語能力檢定證照輔導班N1+N2+N3-分批核銷-1000</t>
    <phoneticPr fontId="4" type="noConversion"/>
  </si>
  <si>
    <t>1030728E016</t>
    <phoneticPr fontId="4" type="noConversion"/>
  </si>
  <si>
    <t>G02-8月</t>
    <phoneticPr fontId="4" type="noConversion"/>
  </si>
  <si>
    <t>4/23-6/11日語秘書證照輔導班(三級)</t>
    <phoneticPr fontId="4" type="noConversion"/>
  </si>
  <si>
    <t>'1030723F039</t>
  </si>
  <si>
    <t>4/23-6/11日語綜合能力輔導班(競賽訓練)</t>
    <phoneticPr fontId="4" type="noConversion"/>
  </si>
  <si>
    <t>'1030723F040</t>
  </si>
  <si>
    <t>4/22-6/11日語能力檢定證照輔導班N1+N2+N3-分批核銷-1000</t>
    <phoneticPr fontId="4" type="noConversion"/>
  </si>
  <si>
    <t>'1030723D129</t>
  </si>
  <si>
    <t>日語能力檢定證照輔導班</t>
    <phoneticPr fontId="4" type="noConversion"/>
  </si>
  <si>
    <t>日語秘書證照輔導班(三級)</t>
    <phoneticPr fontId="4" type="noConversion"/>
  </si>
  <si>
    <t>日語綜合能力輔導班(競賽訓練)</t>
    <phoneticPr fontId="4" type="noConversion"/>
  </si>
  <si>
    <t>10/29-南瓜創意競賽</t>
    <phoneticPr fontId="4" type="noConversion"/>
  </si>
  <si>
    <t>已執行請購/核銷</t>
    <phoneticPr fontId="4" type="noConversion"/>
  </si>
  <si>
    <t>單位核銷總額</t>
    <phoneticPr fontId="4" type="noConversion"/>
  </si>
  <si>
    <t>補助款業務費核銷小計：</t>
    <phoneticPr fontId="4" type="noConversion"/>
  </si>
  <si>
    <t>餘額</t>
    <phoneticPr fontId="4" type="noConversion"/>
  </si>
  <si>
    <t>單位執行率</t>
    <phoneticPr fontId="4" type="noConversion"/>
  </si>
  <si>
    <t>補充保費餘額小計：</t>
    <phoneticPr fontId="4" type="noConversion"/>
  </si>
  <si>
    <t>執行率</t>
    <phoneticPr fontId="4" type="noConversion"/>
  </si>
  <si>
    <t>執行餘額小計：</t>
    <phoneticPr fontId="4" type="noConversion"/>
  </si>
  <si>
    <t>以下為103年7月中旬流用製表，由「102學年度第二學期」流至「103學年度第一學期」用</t>
    <phoneticPr fontId="4" type="noConversion"/>
  </si>
  <si>
    <t>請購額度</t>
    <phoneticPr fontId="4" type="noConversion"/>
  </si>
  <si>
    <t>核銷額度</t>
    <phoneticPr fontId="4" type="noConversion"/>
  </si>
  <si>
    <t>經常門-業務費</t>
    <phoneticPr fontId="4" type="noConversion"/>
  </si>
  <si>
    <t>經常門-雜支</t>
    <phoneticPr fontId="4" type="noConversion"/>
  </si>
  <si>
    <t>資本門</t>
    <phoneticPr fontId="4" type="noConversion"/>
  </si>
  <si>
    <t>配合款</t>
    <phoneticPr fontId="4" type="noConversion"/>
  </si>
  <si>
    <t>總額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</si>
</sst>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76" formatCode="&quot;$&quot;#,##0_);[Red]\(&quot;$&quot;#,##0\)"/>
    <numFmt numFmtId="177" formatCode="#,##0_);[Red]\(#,##0\)"/>
    <numFmt numFmtId="178" formatCode="#,##0.0_);[Red]\(#,##0.0\)"/>
    <numFmt numFmtId="179" formatCode="m/d;@"/>
    <numFmt numFmtId="180" formatCode="0_);[Red]\(0\)"/>
    <numFmt numFmtId="181" formatCode="_-* #,##0_-;\-* #,##0_-;_-* &quot;-&quot;??_-;_-@_-"/>
    <numFmt numFmtId="182" formatCode="0.0%"/>
  </numFmts>
  <fonts count="16" x14ac:knownFonts="1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22"/>
      <color theme="1"/>
      <name val="標楷體"/>
      <family val="4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4"/>
      <color theme="1"/>
      <name val="新細明體"/>
      <family val="1"/>
      <charset val="136"/>
      <scheme val="minor"/>
    </font>
    <font>
      <sz val="16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3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4"/>
      <color theme="1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0"/>
      <name val="新細明體"/>
      <family val="1"/>
      <charset val="136"/>
      <scheme val="minor"/>
    </font>
    <font>
      <b/>
      <sz val="14"/>
      <color rgb="FF00B0F0"/>
      <name val="新細明體"/>
      <family val="1"/>
      <charset val="136"/>
      <scheme val="minor"/>
    </font>
    <font>
      <sz val="14"/>
      <color theme="1"/>
      <name val="細明體"/>
      <family val="3"/>
      <charset val="136"/>
    </font>
    <font>
      <sz val="14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81">
    <xf numFmtId="0" fontId="0" fillId="0" borderId="0" xfId="0">
      <alignment vertical="center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5" fillId="0" borderId="0" xfId="0" applyFont="1">
      <alignment vertical="center"/>
    </xf>
    <xf numFmtId="0" fontId="6" fillId="0" borderId="0" xfId="0" applyFont="1" applyBorder="1" applyAlignment="1">
      <alignment horizontal="righ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>
      <alignment vertical="center"/>
    </xf>
    <xf numFmtId="0" fontId="6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176" fontId="6" fillId="0" borderId="1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textRotation="255" wrapText="1"/>
    </xf>
    <xf numFmtId="0" fontId="7" fillId="0" borderId="3" xfId="0" applyFont="1" applyBorder="1" applyAlignment="1">
      <alignment horizontal="center" vertical="center" wrapText="1"/>
    </xf>
    <xf numFmtId="177" fontId="7" fillId="2" borderId="4" xfId="0" applyNumberFormat="1" applyFont="1" applyFill="1" applyBorder="1" applyAlignment="1">
      <alignment horizontal="center" vertical="center" wrapText="1"/>
    </xf>
    <xf numFmtId="177" fontId="7" fillId="2" borderId="5" xfId="0" applyNumberFormat="1" applyFont="1" applyFill="1" applyBorder="1" applyAlignment="1">
      <alignment horizontal="center" vertical="center" wrapText="1"/>
    </xf>
    <xf numFmtId="177" fontId="7" fillId="2" borderId="5" xfId="0" applyNumberFormat="1" applyFont="1" applyFill="1" applyBorder="1" applyAlignment="1">
      <alignment horizontal="center" vertical="center" wrapText="1"/>
    </xf>
    <xf numFmtId="177" fontId="7" fillId="2" borderId="6" xfId="0" applyNumberFormat="1" applyFont="1" applyFill="1" applyBorder="1" applyAlignment="1">
      <alignment horizontal="center" vertical="center" wrapText="1"/>
    </xf>
    <xf numFmtId="177" fontId="7" fillId="2" borderId="7" xfId="0" applyNumberFormat="1" applyFont="1" applyFill="1" applyBorder="1" applyAlignment="1">
      <alignment horizontal="center" vertical="center" wrapText="1"/>
    </xf>
    <xf numFmtId="177" fontId="7" fillId="3" borderId="8" xfId="0" applyNumberFormat="1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textRotation="255" wrapText="1"/>
    </xf>
    <xf numFmtId="0" fontId="7" fillId="0" borderId="13" xfId="0" applyFont="1" applyBorder="1" applyAlignment="1">
      <alignment horizontal="center" vertical="center" wrapText="1"/>
    </xf>
    <xf numFmtId="177" fontId="7" fillId="2" borderId="14" xfId="0" applyNumberFormat="1" applyFont="1" applyFill="1" applyBorder="1" applyAlignment="1">
      <alignment horizontal="center" vertical="center" wrapText="1"/>
    </xf>
    <xf numFmtId="177" fontId="7" fillId="2" borderId="15" xfId="0" applyNumberFormat="1" applyFont="1" applyFill="1" applyBorder="1" applyAlignment="1">
      <alignment horizontal="center" vertical="center" wrapText="1"/>
    </xf>
    <xf numFmtId="177" fontId="7" fillId="0" borderId="14" xfId="0" applyNumberFormat="1" applyFont="1" applyFill="1" applyBorder="1" applyAlignment="1">
      <alignment horizontal="center" vertical="center" wrapText="1"/>
    </xf>
    <xf numFmtId="177" fontId="7" fillId="0" borderId="15" xfId="0" applyNumberFormat="1" applyFont="1" applyFill="1" applyBorder="1" applyAlignment="1">
      <alignment horizontal="center" vertical="center" wrapText="1"/>
    </xf>
    <xf numFmtId="177" fontId="7" fillId="2" borderId="16" xfId="0" applyNumberFormat="1" applyFont="1" applyFill="1" applyBorder="1" applyAlignment="1">
      <alignment horizontal="center" vertical="center" wrapText="1"/>
    </xf>
    <xf numFmtId="177" fontId="7" fillId="2" borderId="17" xfId="0" applyNumberFormat="1" applyFont="1" applyFill="1" applyBorder="1" applyAlignment="1">
      <alignment horizontal="center" vertical="center" wrapText="1"/>
    </xf>
    <xf numFmtId="177" fontId="7" fillId="2" borderId="18" xfId="0" applyNumberFormat="1" applyFont="1" applyFill="1" applyBorder="1" applyAlignment="1">
      <alignment horizontal="center" vertical="center" wrapText="1"/>
    </xf>
    <xf numFmtId="176" fontId="7" fillId="3" borderId="19" xfId="0" applyNumberFormat="1" applyFont="1" applyFill="1" applyBorder="1" applyAlignment="1">
      <alignment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top" wrapText="1"/>
    </xf>
    <xf numFmtId="177" fontId="7" fillId="0" borderId="16" xfId="0" applyNumberFormat="1" applyFont="1" applyFill="1" applyBorder="1" applyAlignment="1">
      <alignment horizontal="center" vertical="center" wrapText="1"/>
    </xf>
    <xf numFmtId="177" fontId="7" fillId="0" borderId="17" xfId="0" applyNumberFormat="1" applyFont="1" applyFill="1" applyBorder="1" applyAlignment="1">
      <alignment horizontal="center" vertical="center" wrapText="1"/>
    </xf>
    <xf numFmtId="177" fontId="7" fillId="0" borderId="18" xfId="0" applyNumberFormat="1" applyFont="1" applyFill="1" applyBorder="1" applyAlignment="1">
      <alignment horizontal="center" vertical="center" wrapText="1"/>
    </xf>
    <xf numFmtId="0" fontId="9" fillId="0" borderId="19" xfId="0" applyFont="1" applyBorder="1">
      <alignment vertical="center"/>
    </xf>
    <xf numFmtId="0" fontId="8" fillId="0" borderId="23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176" fontId="7" fillId="0" borderId="25" xfId="0" applyNumberFormat="1" applyFont="1" applyBorder="1" applyAlignment="1">
      <alignment vertical="center" wrapText="1"/>
    </xf>
    <xf numFmtId="0" fontId="7" fillId="0" borderId="26" xfId="0" applyFont="1" applyBorder="1" applyAlignment="1">
      <alignment horizontal="center" vertical="top" wrapText="1"/>
    </xf>
    <xf numFmtId="178" fontId="7" fillId="0" borderId="14" xfId="0" applyNumberFormat="1" applyFont="1" applyFill="1" applyBorder="1" applyAlignment="1">
      <alignment horizontal="center" vertical="center" wrapText="1"/>
    </xf>
    <xf numFmtId="178" fontId="7" fillId="0" borderId="15" xfId="0" applyNumberFormat="1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textRotation="255" wrapText="1"/>
    </xf>
    <xf numFmtId="0" fontId="7" fillId="0" borderId="28" xfId="0" applyFont="1" applyBorder="1" applyAlignment="1">
      <alignment horizontal="center" vertical="top" wrapText="1"/>
    </xf>
    <xf numFmtId="176" fontId="7" fillId="2" borderId="29" xfId="2" applyNumberFormat="1" applyFont="1" applyFill="1" applyBorder="1" applyAlignment="1">
      <alignment horizontal="center" vertical="center"/>
    </xf>
    <xf numFmtId="176" fontId="7" fillId="2" borderId="30" xfId="2" applyNumberFormat="1" applyFont="1" applyFill="1" applyBorder="1" applyAlignment="1">
      <alignment horizontal="center" vertical="center"/>
    </xf>
    <xf numFmtId="176" fontId="7" fillId="0" borderId="29" xfId="2" applyNumberFormat="1" applyFont="1" applyFill="1" applyBorder="1" applyAlignment="1">
      <alignment horizontal="center" vertical="center"/>
    </xf>
    <xf numFmtId="176" fontId="7" fillId="0" borderId="30" xfId="2" applyNumberFormat="1" applyFont="1" applyFill="1" applyBorder="1" applyAlignment="1">
      <alignment horizontal="center" vertical="center"/>
    </xf>
    <xf numFmtId="176" fontId="7" fillId="2" borderId="31" xfId="2" applyNumberFormat="1" applyFont="1" applyFill="1" applyBorder="1" applyAlignment="1">
      <alignment horizontal="center" vertical="center"/>
    </xf>
    <xf numFmtId="176" fontId="7" fillId="2" borderId="32" xfId="2" applyNumberFormat="1" applyFont="1" applyFill="1" applyBorder="1" applyAlignment="1">
      <alignment horizontal="center" vertical="center"/>
    </xf>
    <xf numFmtId="176" fontId="7" fillId="2" borderId="33" xfId="2" applyNumberFormat="1" applyFont="1" applyFill="1" applyBorder="1" applyAlignment="1">
      <alignment horizontal="center" vertical="center"/>
    </xf>
    <xf numFmtId="176" fontId="7" fillId="0" borderId="34" xfId="0" applyNumberFormat="1" applyFont="1" applyBorder="1" applyAlignment="1">
      <alignment vertical="center" wrapText="1"/>
    </xf>
    <xf numFmtId="0" fontId="8" fillId="0" borderId="3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7" fillId="0" borderId="37" xfId="0" applyFont="1" applyBorder="1" applyAlignment="1">
      <alignment horizontal="center" vertical="center" wrapText="1"/>
    </xf>
    <xf numFmtId="0" fontId="7" fillId="4" borderId="38" xfId="0" applyFont="1" applyFill="1" applyBorder="1" applyAlignment="1">
      <alignment horizontal="center" vertical="center" wrapText="1"/>
    </xf>
    <xf numFmtId="176" fontId="7" fillId="0" borderId="38" xfId="2" applyNumberFormat="1" applyFont="1" applyFill="1" applyBorder="1" applyAlignment="1">
      <alignment horizontal="center" vertical="center"/>
    </xf>
    <xf numFmtId="176" fontId="7" fillId="4" borderId="38" xfId="2" applyNumberFormat="1" applyFont="1" applyFill="1" applyBorder="1" applyAlignment="1">
      <alignment horizontal="center" vertical="center"/>
    </xf>
    <xf numFmtId="176" fontId="9" fillId="0" borderId="38" xfId="2" applyNumberFormat="1" applyFont="1" applyFill="1" applyBorder="1" applyAlignment="1">
      <alignment horizontal="center" vertical="center"/>
    </xf>
    <xf numFmtId="176" fontId="9" fillId="4" borderId="38" xfId="2" applyNumberFormat="1" applyFont="1" applyFill="1" applyBorder="1" applyAlignment="1">
      <alignment horizontal="center" vertical="center"/>
    </xf>
    <xf numFmtId="176" fontId="7" fillId="4" borderId="4" xfId="2" applyNumberFormat="1" applyFont="1" applyFill="1" applyBorder="1" applyAlignment="1">
      <alignment horizontal="center" vertical="center"/>
    </xf>
    <xf numFmtId="176" fontId="7" fillId="0" borderId="37" xfId="2" applyNumberFormat="1" applyFont="1" applyFill="1" applyBorder="1" applyAlignment="1">
      <alignment horizontal="center" vertical="center"/>
    </xf>
    <xf numFmtId="176" fontId="7" fillId="4" borderId="39" xfId="2" applyNumberFormat="1" applyFont="1" applyFill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 wrapText="1"/>
    </xf>
    <xf numFmtId="176" fontId="7" fillId="0" borderId="5" xfId="0" applyNumberFormat="1" applyFont="1" applyBorder="1" applyAlignment="1">
      <alignment horizontal="center" vertical="center" wrapText="1"/>
    </xf>
    <xf numFmtId="176" fontId="7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9" fontId="7" fillId="0" borderId="40" xfId="0" applyNumberFormat="1" applyFont="1" applyFill="1" applyBorder="1" applyAlignment="1">
      <alignment horizontal="center" vertical="top" wrapText="1"/>
    </xf>
    <xf numFmtId="179" fontId="7" fillId="4" borderId="13" xfId="0" applyNumberFormat="1" applyFont="1" applyFill="1" applyBorder="1" applyAlignment="1">
      <alignment horizontal="center" vertical="top" wrapText="1"/>
    </xf>
    <xf numFmtId="180" fontId="7" fillId="0" borderId="13" xfId="2" applyNumberFormat="1" applyFont="1" applyFill="1" applyBorder="1" applyAlignment="1">
      <alignment horizontal="right" vertical="center"/>
    </xf>
    <xf numFmtId="180" fontId="7" fillId="4" borderId="13" xfId="2" applyNumberFormat="1" applyFont="1" applyFill="1" applyBorder="1" applyAlignment="1">
      <alignment horizontal="right" vertical="center"/>
    </xf>
    <xf numFmtId="180" fontId="7" fillId="4" borderId="41" xfId="2" applyNumberFormat="1" applyFont="1" applyFill="1" applyBorder="1" applyAlignment="1">
      <alignment horizontal="right" vertical="center"/>
    </xf>
    <xf numFmtId="180" fontId="7" fillId="0" borderId="40" xfId="2" applyNumberFormat="1" applyFont="1" applyFill="1" applyBorder="1" applyAlignment="1">
      <alignment horizontal="right" vertical="center"/>
    </xf>
    <xf numFmtId="180" fontId="7" fillId="4" borderId="42" xfId="2" applyNumberFormat="1" applyFont="1" applyFill="1" applyBorder="1" applyAlignment="1">
      <alignment horizontal="right" vertical="center"/>
    </xf>
    <xf numFmtId="0" fontId="7" fillId="0" borderId="43" xfId="0" applyNumberFormat="1" applyFont="1" applyFill="1" applyBorder="1" applyAlignment="1">
      <alignment horizontal="center" vertical="center" wrapText="1"/>
    </xf>
    <xf numFmtId="0" fontId="7" fillId="0" borderId="14" xfId="0" applyNumberFormat="1" applyFont="1" applyFill="1" applyBorder="1" applyAlignment="1">
      <alignment horizontal="left" vertical="center" wrapText="1"/>
    </xf>
    <xf numFmtId="0" fontId="7" fillId="0" borderId="16" xfId="0" applyNumberFormat="1" applyFont="1" applyFill="1" applyBorder="1" applyAlignment="1">
      <alignment horizontal="left" vertical="center" wrapText="1"/>
    </xf>
    <xf numFmtId="0" fontId="7" fillId="0" borderId="18" xfId="0" applyNumberFormat="1" applyFont="1" applyFill="1" applyBorder="1" applyAlignment="1">
      <alignment horizontal="left" vertical="center" wrapText="1"/>
    </xf>
    <xf numFmtId="181" fontId="1" fillId="0" borderId="0" xfId="1" applyNumberFormat="1" applyFont="1">
      <alignment vertical="center"/>
    </xf>
    <xf numFmtId="0" fontId="12" fillId="5" borderId="0" xfId="0" applyFont="1" applyFill="1">
      <alignment vertical="center"/>
    </xf>
    <xf numFmtId="180" fontId="0" fillId="0" borderId="0" xfId="0" applyNumberFormat="1">
      <alignment vertical="center"/>
    </xf>
    <xf numFmtId="179" fontId="7" fillId="0" borderId="44" xfId="0" applyNumberFormat="1" applyFont="1" applyFill="1" applyBorder="1" applyAlignment="1">
      <alignment horizontal="center" vertical="top" wrapText="1"/>
    </xf>
    <xf numFmtId="179" fontId="7" fillId="4" borderId="22" xfId="0" applyNumberFormat="1" applyFont="1" applyFill="1" applyBorder="1" applyAlignment="1">
      <alignment horizontal="center" vertical="top" wrapText="1"/>
    </xf>
    <xf numFmtId="180" fontId="7" fillId="0" borderId="22" xfId="2" applyNumberFormat="1" applyFont="1" applyFill="1" applyBorder="1" applyAlignment="1">
      <alignment horizontal="right" vertical="center"/>
    </xf>
    <xf numFmtId="180" fontId="7" fillId="4" borderId="22" xfId="2" applyNumberFormat="1" applyFont="1" applyFill="1" applyBorder="1" applyAlignment="1">
      <alignment horizontal="right" vertical="center"/>
    </xf>
    <xf numFmtId="180" fontId="7" fillId="4" borderId="14" xfId="2" applyNumberFormat="1" applyFont="1" applyFill="1" applyBorder="1" applyAlignment="1">
      <alignment horizontal="right" vertical="center"/>
    </xf>
    <xf numFmtId="180" fontId="7" fillId="0" borderId="44" xfId="2" applyNumberFormat="1" applyFont="1" applyFill="1" applyBorder="1" applyAlignment="1">
      <alignment horizontal="right" vertical="center"/>
    </xf>
    <xf numFmtId="180" fontId="7" fillId="4" borderId="45" xfId="2" applyNumberFormat="1" applyFont="1" applyFill="1" applyBorder="1" applyAlignment="1">
      <alignment horizontal="right" vertical="center"/>
    </xf>
    <xf numFmtId="0" fontId="7" fillId="0" borderId="12" xfId="0" applyNumberFormat="1" applyFont="1" applyFill="1" applyBorder="1" applyAlignment="1">
      <alignment horizontal="center" vertical="center" wrapText="1"/>
    </xf>
    <xf numFmtId="0" fontId="5" fillId="0" borderId="0" xfId="0" quotePrefix="1" applyFont="1">
      <alignment vertical="center"/>
    </xf>
    <xf numFmtId="0" fontId="7" fillId="0" borderId="40" xfId="0" applyNumberFormat="1" applyFont="1" applyFill="1" applyBorder="1" applyAlignment="1">
      <alignment horizontal="center" vertical="center" wrapText="1"/>
    </xf>
    <xf numFmtId="0" fontId="13" fillId="6" borderId="0" xfId="0" applyFont="1" applyFill="1" applyBorder="1">
      <alignment vertical="center"/>
    </xf>
    <xf numFmtId="180" fontId="7" fillId="0" borderId="22" xfId="0" applyNumberFormat="1" applyFont="1" applyFill="1" applyBorder="1">
      <alignment vertical="center"/>
    </xf>
    <xf numFmtId="180" fontId="7" fillId="4" borderId="22" xfId="0" applyNumberFormat="1" applyFont="1" applyFill="1" applyBorder="1">
      <alignment vertical="center"/>
    </xf>
    <xf numFmtId="180" fontId="7" fillId="4" borderId="14" xfId="0" applyNumberFormat="1" applyFont="1" applyFill="1" applyBorder="1">
      <alignment vertical="center"/>
    </xf>
    <xf numFmtId="180" fontId="7" fillId="0" borderId="44" xfId="0" applyNumberFormat="1" applyFont="1" applyFill="1" applyBorder="1">
      <alignment vertical="center"/>
    </xf>
    <xf numFmtId="180" fontId="7" fillId="4" borderId="45" xfId="0" applyNumberFormat="1" applyFont="1" applyFill="1" applyBorder="1">
      <alignment vertical="center"/>
    </xf>
    <xf numFmtId="0" fontId="7" fillId="0" borderId="15" xfId="0" applyNumberFormat="1" applyFont="1" applyFill="1" applyBorder="1" applyAlignment="1">
      <alignment horizontal="left" vertical="center" wrapText="1"/>
    </xf>
    <xf numFmtId="0" fontId="5" fillId="0" borderId="0" xfId="0" applyFont="1" applyBorder="1">
      <alignment vertical="center"/>
    </xf>
    <xf numFmtId="181" fontId="1" fillId="0" borderId="0" xfId="1" applyNumberFormat="1" applyFont="1" applyBorder="1">
      <alignment vertical="center"/>
    </xf>
    <xf numFmtId="0" fontId="12" fillId="5" borderId="0" xfId="0" applyFont="1" applyFill="1" applyBorder="1">
      <alignment vertical="center"/>
    </xf>
    <xf numFmtId="180" fontId="7" fillId="0" borderId="26" xfId="2" applyNumberFormat="1" applyFont="1" applyFill="1" applyBorder="1" applyAlignment="1">
      <alignment horizontal="right" vertical="center"/>
    </xf>
    <xf numFmtId="180" fontId="7" fillId="4" borderId="26" xfId="2" applyNumberFormat="1" applyFont="1" applyFill="1" applyBorder="1" applyAlignment="1">
      <alignment horizontal="right" vertical="center"/>
    </xf>
    <xf numFmtId="180" fontId="7" fillId="4" borderId="20" xfId="2" applyNumberFormat="1" applyFont="1" applyFill="1" applyBorder="1" applyAlignment="1">
      <alignment horizontal="right" vertical="center"/>
    </xf>
    <xf numFmtId="180" fontId="7" fillId="0" borderId="43" xfId="2" applyNumberFormat="1" applyFont="1" applyFill="1" applyBorder="1" applyAlignment="1">
      <alignment horizontal="right" vertical="center"/>
    </xf>
    <xf numFmtId="180" fontId="7" fillId="4" borderId="46" xfId="2" applyNumberFormat="1" applyFont="1" applyFill="1" applyBorder="1" applyAlignment="1">
      <alignment horizontal="right" vertical="center"/>
    </xf>
    <xf numFmtId="179" fontId="7" fillId="0" borderId="47" xfId="0" applyNumberFormat="1" applyFont="1" applyFill="1" applyBorder="1" applyAlignment="1">
      <alignment horizontal="center" vertical="top" wrapText="1"/>
    </xf>
    <xf numFmtId="179" fontId="7" fillId="4" borderId="28" xfId="0" applyNumberFormat="1" applyFont="1" applyFill="1" applyBorder="1" applyAlignment="1">
      <alignment horizontal="center" vertical="top" wrapText="1"/>
    </xf>
    <xf numFmtId="180" fontId="7" fillId="0" borderId="28" xfId="2" applyNumberFormat="1" applyFont="1" applyFill="1" applyBorder="1" applyAlignment="1">
      <alignment horizontal="right" vertical="center"/>
    </xf>
    <xf numFmtId="180" fontId="7" fillId="4" borderId="28" xfId="2" applyNumberFormat="1" applyFont="1" applyFill="1" applyBorder="1" applyAlignment="1">
      <alignment horizontal="right" vertical="center"/>
    </xf>
    <xf numFmtId="180" fontId="7" fillId="4" borderId="29" xfId="2" applyNumberFormat="1" applyFont="1" applyFill="1" applyBorder="1" applyAlignment="1">
      <alignment horizontal="right" vertical="center"/>
    </xf>
    <xf numFmtId="180" fontId="7" fillId="0" borderId="47" xfId="2" applyNumberFormat="1" applyFont="1" applyFill="1" applyBorder="1" applyAlignment="1">
      <alignment horizontal="right" vertical="center"/>
    </xf>
    <xf numFmtId="180" fontId="7" fillId="4" borderId="48" xfId="2" applyNumberFormat="1" applyFont="1" applyFill="1" applyBorder="1" applyAlignment="1">
      <alignment horizontal="right" vertical="center"/>
    </xf>
    <xf numFmtId="0" fontId="7" fillId="0" borderId="30" xfId="0" applyNumberFormat="1" applyFont="1" applyFill="1" applyBorder="1" applyAlignment="1">
      <alignment horizontal="left" vertical="center" wrapText="1"/>
    </xf>
    <xf numFmtId="0" fontId="7" fillId="0" borderId="29" xfId="0" applyNumberFormat="1" applyFont="1" applyFill="1" applyBorder="1" applyAlignment="1">
      <alignment horizontal="left" vertical="center" wrapText="1"/>
    </xf>
    <xf numFmtId="0" fontId="7" fillId="0" borderId="31" xfId="0" applyNumberFormat="1" applyFont="1" applyFill="1" applyBorder="1" applyAlignment="1">
      <alignment horizontal="left" vertical="center" wrapText="1"/>
    </xf>
    <xf numFmtId="0" fontId="7" fillId="0" borderId="33" xfId="0" applyNumberFormat="1" applyFont="1" applyFill="1" applyBorder="1" applyAlignment="1">
      <alignment horizontal="left" vertical="center" wrapText="1"/>
    </xf>
    <xf numFmtId="0" fontId="5" fillId="0" borderId="1" xfId="0" quotePrefix="1" applyFont="1" applyBorder="1">
      <alignment vertical="center"/>
    </xf>
    <xf numFmtId="181" fontId="1" fillId="0" borderId="1" xfId="1" applyNumberFormat="1" applyFont="1" applyBorder="1">
      <alignment vertical="center"/>
    </xf>
    <xf numFmtId="0" fontId="12" fillId="5" borderId="1" xfId="0" applyFont="1" applyFill="1" applyBorder="1">
      <alignment vertical="center"/>
    </xf>
    <xf numFmtId="0" fontId="7" fillId="0" borderId="49" xfId="0" applyNumberFormat="1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177" fontId="7" fillId="0" borderId="38" xfId="0" applyNumberFormat="1" applyFont="1" applyBorder="1">
      <alignment vertical="center"/>
    </xf>
    <xf numFmtId="177" fontId="7" fillId="4" borderId="38" xfId="0" applyNumberFormat="1" applyFont="1" applyFill="1" applyBorder="1">
      <alignment vertical="center"/>
    </xf>
    <xf numFmtId="177" fontId="7" fillId="4" borderId="4" xfId="0" applyNumberFormat="1" applyFont="1" applyFill="1" applyBorder="1">
      <alignment vertical="center"/>
    </xf>
    <xf numFmtId="177" fontId="7" fillId="0" borderId="37" xfId="0" applyNumberFormat="1" applyFont="1" applyBorder="1">
      <alignment vertical="center"/>
    </xf>
    <xf numFmtId="177" fontId="7" fillId="4" borderId="39" xfId="0" applyNumberFormat="1" applyFont="1" applyFill="1" applyBorder="1">
      <alignment vertical="center"/>
    </xf>
    <xf numFmtId="0" fontId="7" fillId="0" borderId="8" xfId="0" applyFont="1" applyBorder="1" applyAlignment="1">
      <alignment vertical="center"/>
    </xf>
    <xf numFmtId="176" fontId="7" fillId="0" borderId="38" xfId="2" applyNumberFormat="1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176" fontId="7" fillId="0" borderId="39" xfId="0" applyNumberFormat="1" applyFont="1" applyBorder="1">
      <alignment vertical="center"/>
    </xf>
    <xf numFmtId="181" fontId="1" fillId="7" borderId="0" xfId="1" applyNumberFormat="1" applyFont="1" applyFill="1">
      <alignment vertical="center"/>
    </xf>
    <xf numFmtId="180" fontId="0" fillId="7" borderId="0" xfId="0" applyNumberFormat="1" applyFill="1">
      <alignment vertical="center"/>
    </xf>
    <xf numFmtId="0" fontId="7" fillId="0" borderId="50" xfId="0" applyFont="1" applyBorder="1" applyAlignment="1">
      <alignment horizontal="center" vertical="top" wrapText="1"/>
    </xf>
    <xf numFmtId="0" fontId="7" fillId="0" borderId="49" xfId="0" applyFont="1" applyBorder="1" applyAlignment="1">
      <alignment horizontal="center" vertical="top" wrapText="1"/>
    </xf>
    <xf numFmtId="177" fontId="7" fillId="0" borderId="26" xfId="0" applyNumberFormat="1" applyFont="1" applyBorder="1">
      <alignment vertical="center"/>
    </xf>
    <xf numFmtId="177" fontId="7" fillId="4" borderId="26" xfId="0" applyNumberFormat="1" applyFont="1" applyFill="1" applyBorder="1">
      <alignment vertical="center"/>
    </xf>
    <xf numFmtId="177" fontId="7" fillId="4" borderId="20" xfId="0" applyNumberFormat="1" applyFont="1" applyFill="1" applyBorder="1">
      <alignment vertical="center"/>
    </xf>
    <xf numFmtId="177" fontId="7" fillId="0" borderId="43" xfId="0" applyNumberFormat="1" applyFont="1" applyBorder="1">
      <alignment vertical="center"/>
    </xf>
    <xf numFmtId="177" fontId="7" fillId="4" borderId="46" xfId="0" applyNumberFormat="1" applyFont="1" applyFill="1" applyBorder="1">
      <alignment vertical="center"/>
    </xf>
    <xf numFmtId="0" fontId="7" fillId="0" borderId="49" xfId="0" applyFont="1" applyBorder="1" applyAlignment="1">
      <alignment horizontal="center" vertical="center"/>
    </xf>
    <xf numFmtId="182" fontId="7" fillId="0" borderId="26" xfId="3" applyNumberFormat="1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176" fontId="7" fillId="0" borderId="45" xfId="0" applyNumberFormat="1" applyFont="1" applyBorder="1">
      <alignment vertical="center"/>
    </xf>
    <xf numFmtId="0" fontId="7" fillId="0" borderId="32" xfId="0" applyFont="1" applyBorder="1" applyAlignment="1">
      <alignment horizontal="center" vertical="top" wrapText="1"/>
    </xf>
    <xf numFmtId="0" fontId="7" fillId="0" borderId="30" xfId="0" applyFont="1" applyBorder="1" applyAlignment="1">
      <alignment horizontal="center" vertical="top" wrapText="1"/>
    </xf>
    <xf numFmtId="182" fontId="7" fillId="0" borderId="28" xfId="3" applyNumberFormat="1" applyFont="1" applyBorder="1">
      <alignment vertical="center"/>
    </xf>
    <xf numFmtId="182" fontId="7" fillId="4" borderId="28" xfId="3" applyNumberFormat="1" applyFont="1" applyFill="1" applyBorder="1">
      <alignment vertical="center"/>
    </xf>
    <xf numFmtId="182" fontId="7" fillId="0" borderId="28" xfId="3" applyNumberFormat="1" applyFont="1" applyBorder="1" applyAlignment="1">
      <alignment horizontal="right" vertical="center"/>
    </xf>
    <xf numFmtId="182" fontId="7" fillId="4" borderId="29" xfId="3" applyNumberFormat="1" applyFont="1" applyFill="1" applyBorder="1">
      <alignment vertical="center"/>
    </xf>
    <xf numFmtId="182" fontId="7" fillId="0" borderId="47" xfId="3" applyNumberFormat="1" applyFont="1" applyBorder="1">
      <alignment vertical="center"/>
    </xf>
    <xf numFmtId="182" fontId="7" fillId="4" borderId="48" xfId="3" applyNumberFormat="1" applyFont="1" applyFill="1" applyBorder="1">
      <alignment vertical="center"/>
    </xf>
    <xf numFmtId="0" fontId="7" fillId="0" borderId="34" xfId="0" applyFont="1" applyBorder="1" applyAlignment="1">
      <alignment horizontal="center" vertical="center"/>
    </xf>
    <xf numFmtId="182" fontId="7" fillId="0" borderId="51" xfId="3" applyNumberFormat="1" applyFont="1" applyBorder="1" applyAlignment="1">
      <alignment horizontal="left" vertical="center"/>
    </xf>
    <xf numFmtId="177" fontId="7" fillId="0" borderId="30" xfId="0" applyNumberFormat="1" applyFont="1" applyBorder="1" applyAlignment="1">
      <alignment vertical="center"/>
    </xf>
    <xf numFmtId="176" fontId="7" fillId="0" borderId="48" xfId="0" applyNumberFormat="1" applyFont="1" applyBorder="1">
      <alignment vertical="center"/>
    </xf>
    <xf numFmtId="0" fontId="7" fillId="0" borderId="0" xfId="0" applyFont="1" applyBorder="1">
      <alignment vertical="center"/>
    </xf>
    <xf numFmtId="177" fontId="7" fillId="3" borderId="52" xfId="0" applyNumberFormat="1" applyFont="1" applyFill="1" applyBorder="1" applyAlignment="1">
      <alignment horizontal="center" vertical="center" wrapText="1"/>
    </xf>
    <xf numFmtId="176" fontId="7" fillId="3" borderId="53" xfId="0" applyNumberFormat="1" applyFont="1" applyFill="1" applyBorder="1" applyAlignment="1">
      <alignment vertical="center" wrapText="1"/>
    </xf>
    <xf numFmtId="0" fontId="9" fillId="0" borderId="53" xfId="0" applyFont="1" applyBorder="1">
      <alignment vertical="center"/>
    </xf>
    <xf numFmtId="176" fontId="7" fillId="0" borderId="54" xfId="0" applyNumberFormat="1" applyFont="1" applyBorder="1" applyAlignment="1">
      <alignment vertical="center" wrapText="1"/>
    </xf>
    <xf numFmtId="176" fontId="7" fillId="0" borderId="55" xfId="0" applyNumberFormat="1" applyFont="1" applyBorder="1" applyAlignment="1">
      <alignment vertical="center" wrapText="1"/>
    </xf>
    <xf numFmtId="0" fontId="5" fillId="8" borderId="0" xfId="0" applyFont="1" applyFill="1" applyAlignment="1">
      <alignment horizontal="right" vertical="center"/>
    </xf>
    <xf numFmtId="0" fontId="5" fillId="8" borderId="0" xfId="0" applyFont="1" applyFill="1" applyAlignment="1">
      <alignment horizontal="center" vertical="center"/>
    </xf>
    <xf numFmtId="0" fontId="14" fillId="9" borderId="0" xfId="0" applyFont="1" applyFill="1" applyAlignment="1">
      <alignment horizontal="center" vertical="center"/>
    </xf>
    <xf numFmtId="0" fontId="5" fillId="0" borderId="0" xfId="0" applyFont="1" applyAlignment="1">
      <alignment horizontal="right" vertical="center"/>
    </xf>
    <xf numFmtId="176" fontId="15" fillId="0" borderId="0" xfId="0" applyNumberFormat="1" applyFont="1">
      <alignment vertical="center"/>
    </xf>
    <xf numFmtId="176" fontId="15" fillId="8" borderId="0" xfId="0" applyNumberFormat="1" applyFont="1" applyFill="1" applyAlignment="1">
      <alignment horizontal="right" vertical="center"/>
    </xf>
    <xf numFmtId="176" fontId="15" fillId="9" borderId="0" xfId="0" applyNumberFormat="1" applyFont="1" applyFill="1" applyAlignment="1">
      <alignment horizontal="right" vertical="center"/>
    </xf>
    <xf numFmtId="182" fontId="5" fillId="0" borderId="0" xfId="3" applyNumberFormat="1" applyFont="1">
      <alignment vertical="center"/>
    </xf>
  </cellXfs>
  <cellStyles count="4">
    <cellStyle name="一般" xfId="0" builtinId="0"/>
    <cellStyle name="千分位" xfId="1" builtinId="3"/>
    <cellStyle name="百分比" xfId="3" builtinId="5"/>
    <cellStyle name="貨幣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2:AE46"/>
  <sheetViews>
    <sheetView tabSelected="1" zoomScale="60" zoomScaleNormal="60" workbookViewId="0">
      <selection activeCell="O41" sqref="O41"/>
    </sheetView>
  </sheetViews>
  <sheetFormatPr defaultRowHeight="19.5" x14ac:dyDescent="0.25"/>
  <cols>
    <col min="1" max="2" width="10.125" customWidth="1"/>
    <col min="3" max="4" width="11.125" bestFit="1" customWidth="1"/>
    <col min="5" max="6" width="8.625" bestFit="1" customWidth="1"/>
    <col min="7" max="8" width="11.125" bestFit="1" customWidth="1"/>
    <col min="9" max="12" width="9.875" bestFit="1" customWidth="1"/>
    <col min="13" max="14" width="11.125" bestFit="1" customWidth="1"/>
    <col min="15" max="17" width="9.875" bestFit="1" customWidth="1"/>
    <col min="18" max="19" width="9.875" customWidth="1"/>
    <col min="20" max="22" width="9.875" bestFit="1" customWidth="1"/>
    <col min="23" max="23" width="15.625" customWidth="1"/>
    <col min="24" max="24" width="15.75" customWidth="1"/>
    <col min="25" max="25" width="28.5" customWidth="1"/>
    <col min="26" max="26" width="15.75" customWidth="1"/>
    <col min="27" max="27" width="14.5" style="3" customWidth="1"/>
    <col min="28" max="28" width="13" bestFit="1" customWidth="1"/>
  </cols>
  <sheetData>
    <row r="2" spans="1:31" ht="30" customHeigh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2"/>
      <c r="Z2" s="2"/>
    </row>
    <row r="3" spans="1:31" ht="25.5" customHeight="1" x14ac:dyDescent="0.25">
      <c r="A3" s="4" t="s">
        <v>1</v>
      </c>
      <c r="B3" s="4"/>
      <c r="C3" s="5" t="s">
        <v>2</v>
      </c>
      <c r="D3" s="5"/>
      <c r="E3" s="5"/>
      <c r="F3" s="6" t="s">
        <v>3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7"/>
      <c r="V3" s="7"/>
      <c r="W3" s="7"/>
      <c r="X3" s="8"/>
      <c r="Y3" s="7"/>
      <c r="Z3" s="8"/>
    </row>
    <row r="4" spans="1:31" ht="21.75" customHeight="1" thickBot="1" x14ac:dyDescent="0.3">
      <c r="A4" s="9" t="s">
        <v>4</v>
      </c>
      <c r="B4" s="9"/>
      <c r="C4" s="10" t="s">
        <v>5</v>
      </c>
      <c r="D4" s="10"/>
      <c r="E4" s="10"/>
      <c r="F4" s="10"/>
      <c r="G4" s="10"/>
      <c r="H4" s="10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2"/>
      <c r="X4" s="11"/>
      <c r="Y4" s="12"/>
      <c r="Z4" s="11"/>
    </row>
    <row r="5" spans="1:31" ht="19.5" customHeight="1" x14ac:dyDescent="0.25">
      <c r="A5" s="13" t="str">
        <f>C3</f>
        <v>應用日語系</v>
      </c>
      <c r="B5" s="14" t="s">
        <v>6</v>
      </c>
      <c r="C5" s="15" t="s">
        <v>7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7"/>
      <c r="R5" s="17"/>
      <c r="S5" s="17"/>
      <c r="T5" s="17"/>
      <c r="U5" s="18" t="s">
        <v>8</v>
      </c>
      <c r="V5" s="19"/>
      <c r="W5" s="20" t="s">
        <v>9</v>
      </c>
      <c r="X5" s="21" t="s">
        <v>10</v>
      </c>
      <c r="Y5" s="22"/>
      <c r="Z5" s="23"/>
    </row>
    <row r="6" spans="1:31" ht="102" customHeight="1" x14ac:dyDescent="0.25">
      <c r="A6" s="24"/>
      <c r="B6" s="25"/>
      <c r="C6" s="26" t="s">
        <v>11</v>
      </c>
      <c r="D6" s="27"/>
      <c r="E6" s="28" t="s">
        <v>12</v>
      </c>
      <c r="F6" s="29"/>
      <c r="G6" s="26" t="s">
        <v>13</v>
      </c>
      <c r="H6" s="27"/>
      <c r="I6" s="28" t="s">
        <v>14</v>
      </c>
      <c r="J6" s="29"/>
      <c r="K6" s="26" t="s">
        <v>15</v>
      </c>
      <c r="L6" s="27"/>
      <c r="M6" s="26" t="s">
        <v>16</v>
      </c>
      <c r="N6" s="27"/>
      <c r="O6" s="26" t="s">
        <v>17</v>
      </c>
      <c r="P6" s="30"/>
      <c r="Q6" s="26" t="s">
        <v>18</v>
      </c>
      <c r="R6" s="30"/>
      <c r="S6" s="26" t="s">
        <v>19</v>
      </c>
      <c r="T6" s="30"/>
      <c r="U6" s="31" t="s">
        <v>8</v>
      </c>
      <c r="V6" s="32"/>
      <c r="W6" s="33">
        <f>SUM(C10:V10)</f>
        <v>115532</v>
      </c>
      <c r="X6" s="34" t="s">
        <v>20</v>
      </c>
      <c r="Y6" s="35"/>
      <c r="Z6" s="36"/>
    </row>
    <row r="7" spans="1:31" x14ac:dyDescent="0.25">
      <c r="A7" s="24"/>
      <c r="B7" s="37" t="s">
        <v>21</v>
      </c>
      <c r="C7" s="28" t="s">
        <v>22</v>
      </c>
      <c r="D7" s="29"/>
      <c r="E7" s="28" t="s">
        <v>22</v>
      </c>
      <c r="F7" s="29"/>
      <c r="G7" s="28" t="s">
        <v>23</v>
      </c>
      <c r="H7" s="29"/>
      <c r="I7" s="28" t="s">
        <v>23</v>
      </c>
      <c r="J7" s="29"/>
      <c r="K7" s="28" t="s">
        <v>24</v>
      </c>
      <c r="L7" s="29"/>
      <c r="M7" s="28" t="s">
        <v>25</v>
      </c>
      <c r="N7" s="29"/>
      <c r="O7" s="28" t="s">
        <v>26</v>
      </c>
      <c r="P7" s="38"/>
      <c r="Q7" s="28" t="s">
        <v>26</v>
      </c>
      <c r="R7" s="38"/>
      <c r="S7" s="28" t="s">
        <v>24</v>
      </c>
      <c r="T7" s="38"/>
      <c r="U7" s="39" t="s">
        <v>27</v>
      </c>
      <c r="V7" s="40"/>
      <c r="W7" s="41" t="s">
        <v>28</v>
      </c>
      <c r="X7" s="42"/>
      <c r="Y7" s="43"/>
      <c r="Z7" s="44"/>
    </row>
    <row r="8" spans="1:31" x14ac:dyDescent="0.25">
      <c r="A8" s="24"/>
      <c r="B8" s="37" t="s">
        <v>29</v>
      </c>
      <c r="C8" s="28">
        <v>120</v>
      </c>
      <c r="D8" s="29"/>
      <c r="E8" s="28">
        <f>C8</f>
        <v>120</v>
      </c>
      <c r="F8" s="29"/>
      <c r="G8" s="28">
        <v>76</v>
      </c>
      <c r="H8" s="29"/>
      <c r="I8" s="28">
        <f>G8</f>
        <v>76</v>
      </c>
      <c r="J8" s="29"/>
      <c r="K8" s="28">
        <v>86</v>
      </c>
      <c r="L8" s="29"/>
      <c r="M8" s="28">
        <v>2</v>
      </c>
      <c r="N8" s="29"/>
      <c r="O8" s="28">
        <v>1</v>
      </c>
      <c r="P8" s="38"/>
      <c r="Q8" s="28">
        <v>1</v>
      </c>
      <c r="R8" s="38"/>
      <c r="S8" s="28">
        <v>10</v>
      </c>
      <c r="T8" s="38"/>
      <c r="U8" s="39">
        <v>1</v>
      </c>
      <c r="V8" s="40"/>
      <c r="W8" s="45">
        <f>E10+I10</f>
        <v>1492</v>
      </c>
      <c r="X8" s="42"/>
      <c r="Y8" s="43"/>
      <c r="Z8" s="44"/>
    </row>
    <row r="9" spans="1:31" x14ac:dyDescent="0.25">
      <c r="A9" s="24"/>
      <c r="B9" s="46" t="s">
        <v>30</v>
      </c>
      <c r="C9" s="28">
        <v>115</v>
      </c>
      <c r="D9" s="29"/>
      <c r="E9" s="47">
        <f>C9*0.02</f>
        <v>2.3000000000000003</v>
      </c>
      <c r="F9" s="48"/>
      <c r="G9" s="28">
        <v>800</v>
      </c>
      <c r="H9" s="29"/>
      <c r="I9" s="28">
        <f>G9*0.02</f>
        <v>16</v>
      </c>
      <c r="J9" s="29"/>
      <c r="K9" s="28">
        <v>40</v>
      </c>
      <c r="L9" s="29"/>
      <c r="M9" s="28">
        <v>9000</v>
      </c>
      <c r="N9" s="29"/>
      <c r="O9" s="28">
        <v>5000</v>
      </c>
      <c r="P9" s="38"/>
      <c r="Q9" s="28">
        <v>2000</v>
      </c>
      <c r="R9" s="38"/>
      <c r="S9" s="28">
        <v>600</v>
      </c>
      <c r="T9" s="38"/>
      <c r="U9" s="39">
        <v>5000</v>
      </c>
      <c r="V9" s="40"/>
      <c r="W9" s="41"/>
      <c r="X9" s="42"/>
      <c r="Y9" s="43"/>
      <c r="Z9" s="44"/>
    </row>
    <row r="10" spans="1:31" ht="20.25" thickBot="1" x14ac:dyDescent="0.3">
      <c r="A10" s="49"/>
      <c r="B10" s="50" t="s">
        <v>31</v>
      </c>
      <c r="C10" s="51">
        <f>C8*C9</f>
        <v>13800</v>
      </c>
      <c r="D10" s="52"/>
      <c r="E10" s="53">
        <f>E8*E9</f>
        <v>276.00000000000006</v>
      </c>
      <c r="F10" s="54"/>
      <c r="G10" s="51">
        <f>G8*G9</f>
        <v>60800</v>
      </c>
      <c r="H10" s="52"/>
      <c r="I10" s="53">
        <f>I8*I9</f>
        <v>1216</v>
      </c>
      <c r="J10" s="54"/>
      <c r="K10" s="51">
        <f>K8*K9</f>
        <v>3440</v>
      </c>
      <c r="L10" s="52"/>
      <c r="M10" s="51">
        <f>M8*M9</f>
        <v>18000</v>
      </c>
      <c r="N10" s="52"/>
      <c r="O10" s="51">
        <f>O8*O9</f>
        <v>5000</v>
      </c>
      <c r="P10" s="55"/>
      <c r="Q10" s="51">
        <f>Q8*Q9</f>
        <v>2000</v>
      </c>
      <c r="R10" s="55"/>
      <c r="S10" s="51">
        <f>S8*S9</f>
        <v>6000</v>
      </c>
      <c r="T10" s="55"/>
      <c r="U10" s="56">
        <f>U8*U9</f>
        <v>5000</v>
      </c>
      <c r="V10" s="57"/>
      <c r="W10" s="58"/>
      <c r="X10" s="59"/>
      <c r="Y10" s="60"/>
      <c r="Z10" s="61"/>
      <c r="AA10" s="62" t="s">
        <v>32</v>
      </c>
      <c r="AB10" s="63"/>
      <c r="AE10" s="62"/>
    </row>
    <row r="11" spans="1:31" x14ac:dyDescent="0.25">
      <c r="A11" s="64" t="s">
        <v>33</v>
      </c>
      <c r="B11" s="65" t="s">
        <v>34</v>
      </c>
      <c r="C11" s="66" t="s">
        <v>35</v>
      </c>
      <c r="D11" s="67" t="s">
        <v>36</v>
      </c>
      <c r="E11" s="68" t="s">
        <v>35</v>
      </c>
      <c r="F11" s="69" t="s">
        <v>36</v>
      </c>
      <c r="G11" s="66" t="s">
        <v>35</v>
      </c>
      <c r="H11" s="67" t="s">
        <v>36</v>
      </c>
      <c r="I11" s="66" t="s">
        <v>35</v>
      </c>
      <c r="J11" s="67" t="s">
        <v>36</v>
      </c>
      <c r="K11" s="66" t="s">
        <v>35</v>
      </c>
      <c r="L11" s="67" t="s">
        <v>36</v>
      </c>
      <c r="M11" s="66" t="s">
        <v>35</v>
      </c>
      <c r="N11" s="67" t="s">
        <v>36</v>
      </c>
      <c r="O11" s="66" t="s">
        <v>35</v>
      </c>
      <c r="P11" s="70" t="s">
        <v>36</v>
      </c>
      <c r="Q11" s="66" t="s">
        <v>35</v>
      </c>
      <c r="R11" s="70" t="s">
        <v>36</v>
      </c>
      <c r="S11" s="66" t="s">
        <v>35</v>
      </c>
      <c r="T11" s="70" t="s">
        <v>36</v>
      </c>
      <c r="U11" s="71" t="s">
        <v>35</v>
      </c>
      <c r="V11" s="72" t="s">
        <v>36</v>
      </c>
      <c r="W11" s="73" t="s">
        <v>37</v>
      </c>
      <c r="X11" s="74" t="s">
        <v>38</v>
      </c>
      <c r="Y11" s="74"/>
      <c r="Z11" s="75"/>
      <c r="AA11" s="62"/>
      <c r="AB11" s="76" t="s">
        <v>39</v>
      </c>
      <c r="AC11" s="76" t="s">
        <v>40</v>
      </c>
      <c r="AD11" s="76"/>
    </row>
    <row r="12" spans="1:31" x14ac:dyDescent="0.25">
      <c r="A12" s="77">
        <v>41750</v>
      </c>
      <c r="B12" s="78">
        <v>41816</v>
      </c>
      <c r="C12" s="79">
        <v>6900</v>
      </c>
      <c r="D12" s="80">
        <v>6900</v>
      </c>
      <c r="E12" s="79">
        <v>138</v>
      </c>
      <c r="F12" s="80">
        <v>138</v>
      </c>
      <c r="G12" s="79"/>
      <c r="H12" s="80"/>
      <c r="I12" s="79"/>
      <c r="J12" s="80"/>
      <c r="K12" s="79"/>
      <c r="L12" s="80"/>
      <c r="M12" s="79"/>
      <c r="N12" s="80"/>
      <c r="O12" s="79"/>
      <c r="P12" s="81"/>
      <c r="Q12" s="79"/>
      <c r="R12" s="81"/>
      <c r="S12" s="79"/>
      <c r="T12" s="81"/>
      <c r="U12" s="82"/>
      <c r="V12" s="83"/>
      <c r="W12" s="84">
        <v>11020330086</v>
      </c>
      <c r="X12" s="85" t="s">
        <v>41</v>
      </c>
      <c r="Y12" s="86"/>
      <c r="Z12" s="87"/>
      <c r="AA12" s="3" t="s">
        <v>42</v>
      </c>
      <c r="AB12" s="88">
        <f>SUM(D12,F12,H12,J12,L12,N12,P12,R12,T12,V12)</f>
        <v>7038</v>
      </c>
      <c r="AC12" s="89" t="s">
        <v>43</v>
      </c>
      <c r="AD12" s="90"/>
    </row>
    <row r="13" spans="1:31" x14ac:dyDescent="0.25">
      <c r="A13" s="91">
        <v>41750</v>
      </c>
      <c r="B13" s="92">
        <v>41816</v>
      </c>
      <c r="C13" s="93"/>
      <c r="D13" s="94"/>
      <c r="E13" s="93"/>
      <c r="F13" s="94"/>
      <c r="G13" s="93">
        <f>6400*3</f>
        <v>19200</v>
      </c>
      <c r="H13" s="94">
        <v>19200</v>
      </c>
      <c r="I13" s="93">
        <f>G13*0.02</f>
        <v>384</v>
      </c>
      <c r="J13" s="94">
        <v>384</v>
      </c>
      <c r="K13" s="93"/>
      <c r="L13" s="94"/>
      <c r="M13" s="93"/>
      <c r="N13" s="94"/>
      <c r="O13" s="93"/>
      <c r="P13" s="95"/>
      <c r="Q13" s="93"/>
      <c r="R13" s="95"/>
      <c r="S13" s="93"/>
      <c r="T13" s="95"/>
      <c r="U13" s="96"/>
      <c r="V13" s="97"/>
      <c r="W13" s="98"/>
      <c r="X13" s="85" t="s">
        <v>44</v>
      </c>
      <c r="Y13" s="86"/>
      <c r="Z13" s="87"/>
      <c r="AA13" s="99" t="s">
        <v>45</v>
      </c>
      <c r="AB13" s="88">
        <f t="shared" ref="AB13:AB27" si="0">SUM(D13,F13,H13,J13,L13,N13,P13,R13,T13,V13)</f>
        <v>19584</v>
      </c>
      <c r="AC13" s="89" t="s">
        <v>46</v>
      </c>
      <c r="AD13" s="90"/>
    </row>
    <row r="14" spans="1:31" x14ac:dyDescent="0.25">
      <c r="A14" s="77">
        <v>41750</v>
      </c>
      <c r="B14" s="92">
        <v>41781</v>
      </c>
      <c r="C14" s="93"/>
      <c r="D14" s="94"/>
      <c r="E14" s="93"/>
      <c r="F14" s="94"/>
      <c r="G14" s="93"/>
      <c r="H14" s="94"/>
      <c r="I14" s="93"/>
      <c r="J14" s="94"/>
      <c r="K14" s="93"/>
      <c r="L14" s="94"/>
      <c r="M14" s="93"/>
      <c r="N14" s="94"/>
      <c r="O14" s="93">
        <v>2000</v>
      </c>
      <c r="P14" s="95">
        <v>1000</v>
      </c>
      <c r="Q14" s="93"/>
      <c r="R14" s="95"/>
      <c r="S14" s="93"/>
      <c r="T14" s="95"/>
      <c r="U14" s="96"/>
      <c r="V14" s="97"/>
      <c r="W14" s="100"/>
      <c r="X14" s="85" t="s">
        <v>47</v>
      </c>
      <c r="Y14" s="86"/>
      <c r="Z14" s="87"/>
      <c r="AA14" s="99" t="s">
        <v>48</v>
      </c>
      <c r="AB14" s="88">
        <f t="shared" si="0"/>
        <v>1000</v>
      </c>
      <c r="AC14" s="101" t="s">
        <v>49</v>
      </c>
      <c r="AD14" s="90"/>
    </row>
    <row r="15" spans="1:31" x14ac:dyDescent="0.25">
      <c r="A15" s="91">
        <v>41750</v>
      </c>
      <c r="B15" s="92">
        <v>41816</v>
      </c>
      <c r="C15" s="102"/>
      <c r="D15" s="103"/>
      <c r="E15" s="102"/>
      <c r="F15" s="103"/>
      <c r="G15" s="102">
        <v>6400</v>
      </c>
      <c r="H15" s="103">
        <v>6400</v>
      </c>
      <c r="I15" s="102">
        <f>G15*0.02</f>
        <v>128</v>
      </c>
      <c r="J15" s="103">
        <v>128</v>
      </c>
      <c r="K15" s="102"/>
      <c r="L15" s="103"/>
      <c r="M15" s="102"/>
      <c r="N15" s="103"/>
      <c r="O15" s="102"/>
      <c r="P15" s="104"/>
      <c r="Q15" s="102"/>
      <c r="R15" s="104"/>
      <c r="S15" s="102"/>
      <c r="T15" s="104"/>
      <c r="U15" s="105"/>
      <c r="V15" s="106"/>
      <c r="W15" s="107">
        <v>11020330087</v>
      </c>
      <c r="X15" s="85" t="s">
        <v>50</v>
      </c>
      <c r="Y15" s="86"/>
      <c r="Z15" s="87"/>
      <c r="AA15" s="108" t="s">
        <v>51</v>
      </c>
      <c r="AB15" s="109">
        <f t="shared" si="0"/>
        <v>6528</v>
      </c>
      <c r="AC15" s="110" t="s">
        <v>43</v>
      </c>
      <c r="AD15" s="90"/>
    </row>
    <row r="16" spans="1:31" x14ac:dyDescent="0.25">
      <c r="A16" s="77">
        <v>41750</v>
      </c>
      <c r="B16" s="92">
        <v>41816</v>
      </c>
      <c r="C16" s="111"/>
      <c r="D16" s="112"/>
      <c r="E16" s="111"/>
      <c r="F16" s="112"/>
      <c r="G16" s="111">
        <v>8000</v>
      </c>
      <c r="H16" s="112">
        <v>8000</v>
      </c>
      <c r="I16" s="111">
        <f>G16*0.02</f>
        <v>160</v>
      </c>
      <c r="J16" s="112">
        <v>160</v>
      </c>
      <c r="K16" s="111"/>
      <c r="L16" s="112"/>
      <c r="M16" s="111"/>
      <c r="N16" s="112"/>
      <c r="O16" s="111"/>
      <c r="P16" s="113"/>
      <c r="Q16" s="111"/>
      <c r="R16" s="113"/>
      <c r="S16" s="111"/>
      <c r="T16" s="113"/>
      <c r="U16" s="114"/>
      <c r="V16" s="115"/>
      <c r="W16" s="107">
        <v>11020330088</v>
      </c>
      <c r="X16" s="85" t="s">
        <v>52</v>
      </c>
      <c r="Y16" s="86"/>
      <c r="Z16" s="87"/>
      <c r="AA16" s="108" t="s">
        <v>53</v>
      </c>
      <c r="AB16" s="109">
        <f t="shared" si="0"/>
        <v>8160</v>
      </c>
      <c r="AC16" s="110" t="s">
        <v>43</v>
      </c>
      <c r="AD16" s="90"/>
    </row>
    <row r="17" spans="1:30" ht="20.25" thickBot="1" x14ac:dyDescent="0.3">
      <c r="A17" s="116"/>
      <c r="B17" s="117">
        <v>41816</v>
      </c>
      <c r="C17" s="118"/>
      <c r="D17" s="119"/>
      <c r="E17" s="118"/>
      <c r="F17" s="119"/>
      <c r="G17" s="118"/>
      <c r="H17" s="119"/>
      <c r="I17" s="118"/>
      <c r="J17" s="119"/>
      <c r="K17" s="118"/>
      <c r="L17" s="119"/>
      <c r="M17" s="118"/>
      <c r="N17" s="119"/>
      <c r="O17" s="118"/>
      <c r="P17" s="120">
        <v>1000</v>
      </c>
      <c r="Q17" s="118"/>
      <c r="R17" s="120"/>
      <c r="S17" s="118"/>
      <c r="T17" s="120"/>
      <c r="U17" s="121"/>
      <c r="V17" s="122"/>
      <c r="W17" s="123">
        <v>11020330086</v>
      </c>
      <c r="X17" s="124" t="s">
        <v>54</v>
      </c>
      <c r="Y17" s="125"/>
      <c r="Z17" s="126"/>
      <c r="AA17" s="127" t="s">
        <v>55</v>
      </c>
      <c r="AB17" s="128">
        <f t="shared" si="0"/>
        <v>1000</v>
      </c>
      <c r="AC17" s="129" t="s">
        <v>43</v>
      </c>
      <c r="AD17" s="90"/>
    </row>
    <row r="18" spans="1:30" x14ac:dyDescent="0.25">
      <c r="A18" s="77">
        <v>41912</v>
      </c>
      <c r="B18" s="92"/>
      <c r="C18" s="93">
        <v>6900</v>
      </c>
      <c r="D18" s="94"/>
      <c r="E18" s="93">
        <v>138</v>
      </c>
      <c r="F18" s="94"/>
      <c r="G18" s="93"/>
      <c r="H18" s="94"/>
      <c r="I18" s="93"/>
      <c r="J18" s="94"/>
      <c r="K18" s="93"/>
      <c r="L18" s="94"/>
      <c r="M18" s="93"/>
      <c r="N18" s="94"/>
      <c r="O18" s="93"/>
      <c r="P18" s="95"/>
      <c r="Q18" s="93"/>
      <c r="R18" s="95"/>
      <c r="S18" s="93"/>
      <c r="T18" s="95"/>
      <c r="U18" s="96"/>
      <c r="V18" s="97"/>
      <c r="W18" s="107">
        <v>11030330017</v>
      </c>
      <c r="X18" s="85" t="s">
        <v>56</v>
      </c>
      <c r="Y18" s="86"/>
      <c r="Z18" s="87"/>
      <c r="AB18" s="88">
        <f>SUM(D18,F18,H18,J18,L18,N18,P18,R18,T18,V18)</f>
        <v>0</v>
      </c>
      <c r="AC18" s="90"/>
      <c r="AD18" s="90"/>
    </row>
    <row r="19" spans="1:30" x14ac:dyDescent="0.25">
      <c r="A19" s="77">
        <v>41912</v>
      </c>
      <c r="B19" s="92"/>
      <c r="C19" s="93"/>
      <c r="D19" s="94"/>
      <c r="E19" s="93"/>
      <c r="F19" s="94"/>
      <c r="G19" s="93"/>
      <c r="H19" s="94"/>
      <c r="I19" s="93"/>
      <c r="J19" s="94"/>
      <c r="K19" s="93"/>
      <c r="L19" s="94"/>
      <c r="M19" s="93"/>
      <c r="N19" s="94"/>
      <c r="O19" s="93">
        <v>2000</v>
      </c>
      <c r="P19" s="95"/>
      <c r="Q19" s="93"/>
      <c r="R19" s="95"/>
      <c r="S19" s="93"/>
      <c r="T19" s="95"/>
      <c r="U19" s="96"/>
      <c r="V19" s="97"/>
      <c r="W19" s="107">
        <v>11030330019</v>
      </c>
      <c r="X19" s="85" t="s">
        <v>56</v>
      </c>
      <c r="Y19" s="86"/>
      <c r="Z19" s="87"/>
      <c r="AA19" s="99"/>
      <c r="AB19" s="88">
        <f t="shared" si="0"/>
        <v>0</v>
      </c>
      <c r="AC19" s="90"/>
      <c r="AD19" s="90"/>
    </row>
    <row r="20" spans="1:30" x14ac:dyDescent="0.25">
      <c r="A20" s="77">
        <v>41912</v>
      </c>
      <c r="B20" s="92"/>
      <c r="C20" s="93"/>
      <c r="D20" s="94"/>
      <c r="E20" s="93"/>
      <c r="F20" s="94"/>
      <c r="G20" s="93">
        <v>16800</v>
      </c>
      <c r="H20" s="94"/>
      <c r="I20" s="93">
        <v>336</v>
      </c>
      <c r="J20" s="94"/>
      <c r="K20" s="93"/>
      <c r="L20" s="94"/>
      <c r="M20" s="93"/>
      <c r="N20" s="94"/>
      <c r="O20" s="93"/>
      <c r="P20" s="95"/>
      <c r="Q20" s="93"/>
      <c r="R20" s="95"/>
      <c r="S20" s="93"/>
      <c r="T20" s="95"/>
      <c r="U20" s="96"/>
      <c r="V20" s="97"/>
      <c r="W20" s="107">
        <v>11030330020</v>
      </c>
      <c r="X20" s="85" t="s">
        <v>56</v>
      </c>
      <c r="Y20" s="86"/>
      <c r="Z20" s="87"/>
      <c r="AB20" s="88">
        <f>SUM(D20,F20,H20,J20,L20,N20,P20,R20,T20,V20)</f>
        <v>0</v>
      </c>
      <c r="AC20" s="90"/>
      <c r="AD20" s="90"/>
    </row>
    <row r="21" spans="1:30" x14ac:dyDescent="0.25">
      <c r="A21" s="91">
        <v>41912</v>
      </c>
      <c r="B21" s="92"/>
      <c r="C21" s="102"/>
      <c r="D21" s="103"/>
      <c r="E21" s="102"/>
      <c r="F21" s="103"/>
      <c r="G21" s="102">
        <v>2400</v>
      </c>
      <c r="H21" s="103"/>
      <c r="I21" s="102">
        <v>48</v>
      </c>
      <c r="J21" s="103"/>
      <c r="K21" s="102"/>
      <c r="L21" s="103"/>
      <c r="M21" s="102"/>
      <c r="N21" s="103"/>
      <c r="O21" s="102"/>
      <c r="P21" s="104"/>
      <c r="Q21" s="102"/>
      <c r="R21" s="104"/>
      <c r="S21" s="102"/>
      <c r="T21" s="104"/>
      <c r="U21" s="105"/>
      <c r="V21" s="106"/>
      <c r="W21" s="107">
        <v>11030330018</v>
      </c>
      <c r="X21" s="85" t="s">
        <v>57</v>
      </c>
      <c r="Y21" s="86"/>
      <c r="Z21" s="87"/>
      <c r="AA21" s="99"/>
      <c r="AB21" s="88">
        <f t="shared" si="0"/>
        <v>0</v>
      </c>
      <c r="AC21" s="90"/>
      <c r="AD21" s="90"/>
    </row>
    <row r="22" spans="1:30" x14ac:dyDescent="0.25">
      <c r="A22" s="91">
        <v>41912</v>
      </c>
      <c r="B22" s="92"/>
      <c r="C22" s="102"/>
      <c r="D22" s="103"/>
      <c r="E22" s="102"/>
      <c r="F22" s="103"/>
      <c r="G22" s="102">
        <v>8000</v>
      </c>
      <c r="H22" s="103"/>
      <c r="I22" s="102">
        <v>160</v>
      </c>
      <c r="J22" s="103"/>
      <c r="K22" s="102"/>
      <c r="L22" s="103"/>
      <c r="M22" s="102"/>
      <c r="N22" s="103"/>
      <c r="O22" s="102"/>
      <c r="P22" s="104"/>
      <c r="Q22" s="102"/>
      <c r="R22" s="104"/>
      <c r="S22" s="102"/>
      <c r="T22" s="104"/>
      <c r="U22" s="105"/>
      <c r="V22" s="106"/>
      <c r="W22" s="107">
        <v>11030330021</v>
      </c>
      <c r="X22" s="85" t="s">
        <v>58</v>
      </c>
      <c r="Y22" s="86"/>
      <c r="Z22" s="87"/>
      <c r="AA22" s="99"/>
      <c r="AB22" s="88">
        <f t="shared" si="0"/>
        <v>0</v>
      </c>
      <c r="AC22" s="90"/>
      <c r="AD22" s="90"/>
    </row>
    <row r="23" spans="1:30" x14ac:dyDescent="0.25">
      <c r="A23" s="91">
        <v>41940</v>
      </c>
      <c r="B23" s="92"/>
      <c r="C23" s="102"/>
      <c r="D23" s="103"/>
      <c r="E23" s="102"/>
      <c r="F23" s="103"/>
      <c r="G23" s="102"/>
      <c r="H23" s="103"/>
      <c r="I23" s="102"/>
      <c r="J23" s="103"/>
      <c r="K23" s="102"/>
      <c r="L23" s="103"/>
      <c r="M23" s="102"/>
      <c r="N23" s="103"/>
      <c r="O23" s="102"/>
      <c r="P23" s="104"/>
      <c r="Q23" s="102"/>
      <c r="R23" s="104"/>
      <c r="S23" s="102">
        <v>6000</v>
      </c>
      <c r="T23" s="104"/>
      <c r="U23" s="105"/>
      <c r="V23" s="106"/>
      <c r="W23" s="107">
        <v>11030330026</v>
      </c>
      <c r="X23" s="85" t="s">
        <v>59</v>
      </c>
      <c r="Y23" s="86"/>
      <c r="Z23" s="87"/>
      <c r="AB23" s="88">
        <f t="shared" si="0"/>
        <v>0</v>
      </c>
      <c r="AC23" s="90"/>
      <c r="AD23" s="90"/>
    </row>
    <row r="24" spans="1:30" x14ac:dyDescent="0.25">
      <c r="A24" s="91">
        <v>41940</v>
      </c>
      <c r="B24" s="92"/>
      <c r="C24" s="102"/>
      <c r="D24" s="103"/>
      <c r="E24" s="102"/>
      <c r="F24" s="103"/>
      <c r="G24" s="102"/>
      <c r="H24" s="103"/>
      <c r="I24" s="102"/>
      <c r="J24" s="103"/>
      <c r="K24" s="102"/>
      <c r="L24" s="103"/>
      <c r="M24" s="102"/>
      <c r="N24" s="103"/>
      <c r="O24" s="102"/>
      <c r="P24" s="104"/>
      <c r="Q24" s="102"/>
      <c r="R24" s="104"/>
      <c r="S24" s="102"/>
      <c r="T24" s="104"/>
      <c r="U24" s="105">
        <v>5000</v>
      </c>
      <c r="V24" s="106"/>
      <c r="W24" s="107">
        <v>11030330027</v>
      </c>
      <c r="X24" s="85" t="s">
        <v>59</v>
      </c>
      <c r="Y24" s="86"/>
      <c r="Z24" s="87"/>
      <c r="AB24" s="88">
        <f>SUM(D24,F24,H24,J24,L24,N24,P24,R24,T24,V24)</f>
        <v>0</v>
      </c>
      <c r="AC24" s="90"/>
      <c r="AD24" s="90"/>
    </row>
    <row r="25" spans="1:30" x14ac:dyDescent="0.25">
      <c r="A25" s="91"/>
      <c r="B25" s="92"/>
      <c r="C25" s="102"/>
      <c r="D25" s="103"/>
      <c r="E25" s="102"/>
      <c r="F25" s="103"/>
      <c r="G25" s="102"/>
      <c r="H25" s="103"/>
      <c r="I25" s="102"/>
      <c r="J25" s="103"/>
      <c r="K25" s="102"/>
      <c r="L25" s="103"/>
      <c r="M25" s="102"/>
      <c r="N25" s="103"/>
      <c r="O25" s="102"/>
      <c r="P25" s="104"/>
      <c r="Q25" s="102"/>
      <c r="R25" s="104"/>
      <c r="S25" s="102"/>
      <c r="T25" s="104"/>
      <c r="U25" s="105"/>
      <c r="V25" s="106"/>
      <c r="W25" s="107"/>
      <c r="X25" s="85"/>
      <c r="Y25" s="86"/>
      <c r="Z25" s="87"/>
      <c r="AB25" s="88">
        <f>SUM(D25,F25,H25,J25,L25,N25,P25,R25,T25,V25)</f>
        <v>0</v>
      </c>
      <c r="AC25" s="90"/>
      <c r="AD25" s="90"/>
    </row>
    <row r="26" spans="1:30" x14ac:dyDescent="0.25">
      <c r="A26" s="91"/>
      <c r="B26" s="92"/>
      <c r="C26" s="102"/>
      <c r="D26" s="103"/>
      <c r="E26" s="102"/>
      <c r="F26" s="103"/>
      <c r="G26" s="102"/>
      <c r="H26" s="103"/>
      <c r="I26" s="102"/>
      <c r="J26" s="103"/>
      <c r="K26" s="102"/>
      <c r="L26" s="103"/>
      <c r="M26" s="102"/>
      <c r="N26" s="103"/>
      <c r="O26" s="102"/>
      <c r="P26" s="104"/>
      <c r="Q26" s="102"/>
      <c r="R26" s="104"/>
      <c r="S26" s="102"/>
      <c r="T26" s="104"/>
      <c r="U26" s="105"/>
      <c r="V26" s="106"/>
      <c r="W26" s="107"/>
      <c r="X26" s="85"/>
      <c r="Y26" s="86"/>
      <c r="Z26" s="87"/>
      <c r="AB26" s="88">
        <f t="shared" si="0"/>
        <v>0</v>
      </c>
      <c r="AC26" s="90"/>
      <c r="AD26" s="90"/>
    </row>
    <row r="27" spans="1:30" ht="20.25" thickBot="1" x14ac:dyDescent="0.3">
      <c r="A27" s="77"/>
      <c r="B27" s="92"/>
      <c r="C27" s="93"/>
      <c r="D27" s="94"/>
      <c r="E27" s="93"/>
      <c r="F27" s="94"/>
      <c r="G27" s="93"/>
      <c r="H27" s="94"/>
      <c r="I27" s="93"/>
      <c r="J27" s="94"/>
      <c r="K27" s="93"/>
      <c r="L27" s="94"/>
      <c r="M27" s="93"/>
      <c r="N27" s="94"/>
      <c r="O27" s="93"/>
      <c r="P27" s="95"/>
      <c r="Q27" s="93"/>
      <c r="R27" s="95"/>
      <c r="S27" s="93"/>
      <c r="T27" s="95"/>
      <c r="U27" s="96"/>
      <c r="V27" s="97"/>
      <c r="W27" s="130"/>
      <c r="X27" s="124"/>
      <c r="Y27" s="125"/>
      <c r="Z27" s="126"/>
      <c r="AB27" s="88">
        <f t="shared" si="0"/>
        <v>0</v>
      </c>
      <c r="AC27" s="90"/>
      <c r="AD27" s="90"/>
    </row>
    <row r="28" spans="1:30" x14ac:dyDescent="0.25">
      <c r="A28" s="131" t="s">
        <v>60</v>
      </c>
      <c r="B28" s="132"/>
      <c r="C28" s="133">
        <f t="shared" ref="C28:V28" si="1">SUM(C12:C27)</f>
        <v>13800</v>
      </c>
      <c r="D28" s="134">
        <f t="shared" si="1"/>
        <v>6900</v>
      </c>
      <c r="E28" s="133">
        <f t="shared" si="1"/>
        <v>276</v>
      </c>
      <c r="F28" s="134">
        <f t="shared" si="1"/>
        <v>138</v>
      </c>
      <c r="G28" s="133">
        <f t="shared" si="1"/>
        <v>60800</v>
      </c>
      <c r="H28" s="134">
        <f t="shared" si="1"/>
        <v>33600</v>
      </c>
      <c r="I28" s="133">
        <f t="shared" si="1"/>
        <v>1216</v>
      </c>
      <c r="J28" s="134">
        <f t="shared" si="1"/>
        <v>672</v>
      </c>
      <c r="K28" s="133">
        <f t="shared" si="1"/>
        <v>0</v>
      </c>
      <c r="L28" s="134">
        <f t="shared" si="1"/>
        <v>0</v>
      </c>
      <c r="M28" s="133">
        <f>SUM(M12:M27)</f>
        <v>0</v>
      </c>
      <c r="N28" s="134">
        <f>SUM(N12:N27)</f>
        <v>0</v>
      </c>
      <c r="O28" s="133">
        <f t="shared" si="1"/>
        <v>4000</v>
      </c>
      <c r="P28" s="135">
        <f t="shared" si="1"/>
        <v>2000</v>
      </c>
      <c r="Q28" s="133">
        <f>SUM(Q12:Q27)</f>
        <v>0</v>
      </c>
      <c r="R28" s="135">
        <f>SUM(R12:R27)</f>
        <v>0</v>
      </c>
      <c r="S28" s="133">
        <f>SUM(S12:S27)</f>
        <v>6000</v>
      </c>
      <c r="T28" s="135">
        <f>SUM(T12:T27)</f>
        <v>0</v>
      </c>
      <c r="U28" s="136">
        <f t="shared" si="1"/>
        <v>5000</v>
      </c>
      <c r="V28" s="137">
        <f t="shared" si="1"/>
        <v>0</v>
      </c>
      <c r="W28" s="138" t="s">
        <v>61</v>
      </c>
      <c r="X28" s="139">
        <f>SUM(D28,F28,H28,J28,L28,P28,N28,R28,T28,V28)</f>
        <v>43310</v>
      </c>
      <c r="Y28" s="140" t="s">
        <v>62</v>
      </c>
      <c r="Z28" s="141">
        <f>SUM(D28,F28,H28,J28,L28,N28,P28,R28,T28)</f>
        <v>43310</v>
      </c>
      <c r="AB28" s="142">
        <f>SUM(AB12:AB27)</f>
        <v>43310</v>
      </c>
      <c r="AC28" s="143"/>
      <c r="AD28" s="90"/>
    </row>
    <row r="29" spans="1:30" x14ac:dyDescent="0.25">
      <c r="A29" s="144"/>
      <c r="B29" s="145" t="s">
        <v>63</v>
      </c>
      <c r="C29" s="146">
        <f>C10-C28</f>
        <v>0</v>
      </c>
      <c r="D29" s="147">
        <f>C10-D28</f>
        <v>6900</v>
      </c>
      <c r="E29" s="146">
        <f>E10-E28</f>
        <v>0</v>
      </c>
      <c r="F29" s="147">
        <f>E10-F28</f>
        <v>138.00000000000006</v>
      </c>
      <c r="G29" s="146">
        <f>G10-G28</f>
        <v>0</v>
      </c>
      <c r="H29" s="147">
        <f>G10-H28</f>
        <v>27200</v>
      </c>
      <c r="I29" s="146">
        <f>I10-I28</f>
        <v>0</v>
      </c>
      <c r="J29" s="147">
        <f>I10-J28</f>
        <v>544</v>
      </c>
      <c r="K29" s="146">
        <f>K10-K28</f>
        <v>3440</v>
      </c>
      <c r="L29" s="147">
        <f>K10-L28</f>
        <v>3440</v>
      </c>
      <c r="M29" s="146">
        <f>M10-M28</f>
        <v>18000</v>
      </c>
      <c r="N29" s="147">
        <f>M10-N28</f>
        <v>18000</v>
      </c>
      <c r="O29" s="146">
        <f>O10-O28</f>
        <v>1000</v>
      </c>
      <c r="P29" s="148">
        <f>O10-P28</f>
        <v>3000</v>
      </c>
      <c r="Q29" s="146">
        <f>Q10-Q28</f>
        <v>2000</v>
      </c>
      <c r="R29" s="148">
        <f>Q10-R28</f>
        <v>2000</v>
      </c>
      <c r="S29" s="146">
        <f>S10-S28</f>
        <v>0</v>
      </c>
      <c r="T29" s="148">
        <f>S10-T28</f>
        <v>6000</v>
      </c>
      <c r="U29" s="149">
        <f>U10-U28</f>
        <v>0</v>
      </c>
      <c r="V29" s="150">
        <f>U10-V28</f>
        <v>5000</v>
      </c>
      <c r="W29" s="151" t="s">
        <v>64</v>
      </c>
      <c r="X29" s="152">
        <f>X28/W6</f>
        <v>0.37487449364678183</v>
      </c>
      <c r="Y29" s="153" t="s">
        <v>65</v>
      </c>
      <c r="Z29" s="154">
        <f>SUM(F29,J29)</f>
        <v>682</v>
      </c>
    </row>
    <row r="30" spans="1:30" ht="20.25" thickBot="1" x14ac:dyDescent="0.3">
      <c r="A30" s="155" t="s">
        <v>66</v>
      </c>
      <c r="B30" s="156"/>
      <c r="C30" s="157">
        <f>C28/C10</f>
        <v>1</v>
      </c>
      <c r="D30" s="158">
        <f>D28/C10</f>
        <v>0.5</v>
      </c>
      <c r="E30" s="157">
        <f>E28/E10</f>
        <v>0.99999999999999978</v>
      </c>
      <c r="F30" s="158">
        <f>F28/E10</f>
        <v>0.49999999999999989</v>
      </c>
      <c r="G30" s="157">
        <f>G28/G10</f>
        <v>1</v>
      </c>
      <c r="H30" s="158">
        <f>H28/G10</f>
        <v>0.55263157894736847</v>
      </c>
      <c r="I30" s="157">
        <f>I28/I10</f>
        <v>1</v>
      </c>
      <c r="J30" s="158">
        <f>J28/I10</f>
        <v>0.55263157894736847</v>
      </c>
      <c r="K30" s="159">
        <f>K28/K10</f>
        <v>0</v>
      </c>
      <c r="L30" s="158">
        <f>L28/K10</f>
        <v>0</v>
      </c>
      <c r="M30" s="159">
        <f>M28/M10</f>
        <v>0</v>
      </c>
      <c r="N30" s="158">
        <f>N28/M10</f>
        <v>0</v>
      </c>
      <c r="O30" s="157">
        <f>O28/O10</f>
        <v>0.8</v>
      </c>
      <c r="P30" s="160">
        <f>P28/O10</f>
        <v>0.4</v>
      </c>
      <c r="Q30" s="157">
        <f>Q28/Q10</f>
        <v>0</v>
      </c>
      <c r="R30" s="160">
        <f>R28/Q10</f>
        <v>0</v>
      </c>
      <c r="S30" s="157">
        <f>S28/S10</f>
        <v>1</v>
      </c>
      <c r="T30" s="160">
        <f>T28/S10</f>
        <v>0</v>
      </c>
      <c r="U30" s="161">
        <f>U28/U10</f>
        <v>1</v>
      </c>
      <c r="V30" s="162">
        <f>V28/U10</f>
        <v>0</v>
      </c>
      <c r="W30" s="163"/>
      <c r="X30" s="164"/>
      <c r="Y30" s="165" t="s">
        <v>67</v>
      </c>
      <c r="Z30" s="166">
        <f>SUM(V29,T29,N29,L29,J29,H29,F29,D29,P29,R29)</f>
        <v>72222</v>
      </c>
    </row>
    <row r="31" spans="1:30" x14ac:dyDescent="0.25">
      <c r="A31" s="167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Y31" s="8"/>
    </row>
    <row r="32" spans="1:30" ht="16.5" x14ac:dyDescent="0.25">
      <c r="AA32"/>
    </row>
    <row r="33" spans="1:27" hidden="1" x14ac:dyDescent="0.25">
      <c r="B33" t="s">
        <v>68</v>
      </c>
    </row>
    <row r="34" spans="1:27" hidden="1" x14ac:dyDescent="0.25">
      <c r="A34" s="13" t="str">
        <f>A5</f>
        <v>應用日語系</v>
      </c>
      <c r="B34" s="14" t="s">
        <v>6</v>
      </c>
      <c r="C34" s="15" t="s">
        <v>7</v>
      </c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7"/>
      <c r="R34" s="17"/>
      <c r="S34" s="17"/>
      <c r="T34" s="17"/>
      <c r="U34" s="18" t="s">
        <v>8</v>
      </c>
      <c r="V34" s="19"/>
      <c r="W34" s="168" t="s">
        <v>9</v>
      </c>
    </row>
    <row r="35" spans="1:27" ht="38.25" hidden="1" customHeight="1" x14ac:dyDescent="0.25">
      <c r="A35" s="24"/>
      <c r="B35" s="25"/>
      <c r="C35" s="26" t="s">
        <v>11</v>
      </c>
      <c r="D35" s="27"/>
      <c r="E35" s="28" t="s">
        <v>12</v>
      </c>
      <c r="F35" s="29"/>
      <c r="G35" s="26" t="s">
        <v>13</v>
      </c>
      <c r="H35" s="27"/>
      <c r="I35" s="28" t="s">
        <v>14</v>
      </c>
      <c r="J35" s="29"/>
      <c r="K35" s="26" t="s">
        <v>15</v>
      </c>
      <c r="L35" s="27"/>
      <c r="M35" s="26" t="s">
        <v>16</v>
      </c>
      <c r="N35" s="27"/>
      <c r="O35" s="26" t="s">
        <v>17</v>
      </c>
      <c r="P35" s="30"/>
      <c r="Q35" s="26" t="s">
        <v>18</v>
      </c>
      <c r="R35" s="30"/>
      <c r="S35" s="26" t="s">
        <v>19</v>
      </c>
      <c r="T35" s="30"/>
      <c r="U35" s="31" t="s">
        <v>8</v>
      </c>
      <c r="V35" s="32"/>
      <c r="W35" s="169">
        <f>SUM(C39:V39)</f>
        <v>72222</v>
      </c>
    </row>
    <row r="36" spans="1:27" hidden="1" x14ac:dyDescent="0.25">
      <c r="A36" s="24"/>
      <c r="B36" s="37" t="s">
        <v>21</v>
      </c>
      <c r="C36" s="28" t="s">
        <v>22</v>
      </c>
      <c r="D36" s="29"/>
      <c r="E36" s="28" t="s">
        <v>22</v>
      </c>
      <c r="F36" s="29"/>
      <c r="G36" s="28" t="s">
        <v>23</v>
      </c>
      <c r="H36" s="29"/>
      <c r="I36" s="28" t="s">
        <v>23</v>
      </c>
      <c r="J36" s="29"/>
      <c r="K36" s="28" t="s">
        <v>24</v>
      </c>
      <c r="L36" s="29"/>
      <c r="M36" s="28" t="s">
        <v>25</v>
      </c>
      <c r="N36" s="29"/>
      <c r="O36" s="28" t="s">
        <v>26</v>
      </c>
      <c r="P36" s="38"/>
      <c r="Q36" s="28" t="s">
        <v>26</v>
      </c>
      <c r="R36" s="38"/>
      <c r="S36" s="28" t="s">
        <v>24</v>
      </c>
      <c r="T36" s="38"/>
      <c r="U36" s="39" t="s">
        <v>27</v>
      </c>
      <c r="V36" s="40"/>
      <c r="W36" s="170" t="s">
        <v>28</v>
      </c>
    </row>
    <row r="37" spans="1:27" hidden="1" x14ac:dyDescent="0.25">
      <c r="A37" s="24"/>
      <c r="B37" s="37" t="s">
        <v>29</v>
      </c>
      <c r="C37" s="28">
        <f>D29/C38</f>
        <v>60</v>
      </c>
      <c r="D37" s="29"/>
      <c r="E37" s="28">
        <f>C37</f>
        <v>60</v>
      </c>
      <c r="F37" s="29"/>
      <c r="G37" s="28">
        <f>H29/G38</f>
        <v>34</v>
      </c>
      <c r="H37" s="29"/>
      <c r="I37" s="28">
        <f>G37</f>
        <v>34</v>
      </c>
      <c r="J37" s="29"/>
      <c r="K37" s="28">
        <f>L29/K38</f>
        <v>86</v>
      </c>
      <c r="L37" s="29"/>
      <c r="M37" s="28">
        <f>N29/M38</f>
        <v>2</v>
      </c>
      <c r="N37" s="29"/>
      <c r="O37" s="28">
        <v>1</v>
      </c>
      <c r="P37" s="38"/>
      <c r="Q37" s="28">
        <v>1</v>
      </c>
      <c r="R37" s="38"/>
      <c r="S37" s="28">
        <f>T29/S38</f>
        <v>10</v>
      </c>
      <c r="T37" s="38"/>
      <c r="U37" s="39">
        <v>1</v>
      </c>
      <c r="V37" s="40"/>
      <c r="W37" s="171">
        <f>E39+I39</f>
        <v>682</v>
      </c>
    </row>
    <row r="38" spans="1:27" hidden="1" x14ac:dyDescent="0.25">
      <c r="A38" s="24"/>
      <c r="B38" s="46" t="s">
        <v>30</v>
      </c>
      <c r="C38" s="28">
        <v>115</v>
      </c>
      <c r="D38" s="29"/>
      <c r="E38" s="47">
        <f>C38*0.02</f>
        <v>2.3000000000000003</v>
      </c>
      <c r="F38" s="48"/>
      <c r="G38" s="28">
        <v>800</v>
      </c>
      <c r="H38" s="29"/>
      <c r="I38" s="28">
        <f>G38*0.02</f>
        <v>16</v>
      </c>
      <c r="J38" s="29"/>
      <c r="K38" s="28">
        <v>40</v>
      </c>
      <c r="L38" s="29"/>
      <c r="M38" s="28">
        <v>9000</v>
      </c>
      <c r="N38" s="29"/>
      <c r="O38" s="28">
        <f>P29</f>
        <v>3000</v>
      </c>
      <c r="P38" s="38"/>
      <c r="Q38" s="28">
        <f>R29</f>
        <v>2000</v>
      </c>
      <c r="R38" s="38"/>
      <c r="S38" s="28">
        <v>600</v>
      </c>
      <c r="T38" s="38"/>
      <c r="U38" s="39">
        <f>V29</f>
        <v>5000</v>
      </c>
      <c r="V38" s="40"/>
      <c r="W38" s="170"/>
    </row>
    <row r="39" spans="1:27" ht="20.25" hidden="1" thickBot="1" x14ac:dyDescent="0.3">
      <c r="A39" s="49"/>
      <c r="B39" s="50" t="s">
        <v>31</v>
      </c>
      <c r="C39" s="51">
        <f>C37*C38</f>
        <v>6900</v>
      </c>
      <c r="D39" s="52"/>
      <c r="E39" s="53">
        <f>E37*E38</f>
        <v>138.00000000000003</v>
      </c>
      <c r="F39" s="54"/>
      <c r="G39" s="51">
        <f>G37*G38</f>
        <v>27200</v>
      </c>
      <c r="H39" s="52"/>
      <c r="I39" s="53">
        <f>I37*I38</f>
        <v>544</v>
      </c>
      <c r="J39" s="54"/>
      <c r="K39" s="51">
        <f>K37*K38</f>
        <v>3440</v>
      </c>
      <c r="L39" s="52"/>
      <c r="M39" s="51">
        <f>M37*M38</f>
        <v>18000</v>
      </c>
      <c r="N39" s="52"/>
      <c r="O39" s="51">
        <f>O37*O38</f>
        <v>3000</v>
      </c>
      <c r="P39" s="55"/>
      <c r="Q39" s="51">
        <f>Q37*Q38</f>
        <v>2000</v>
      </c>
      <c r="R39" s="55"/>
      <c r="S39" s="51">
        <f>S37*S38</f>
        <v>6000</v>
      </c>
      <c r="T39" s="55"/>
      <c r="U39" s="56">
        <f>U37*U38</f>
        <v>5000</v>
      </c>
      <c r="V39" s="57"/>
      <c r="W39" s="172"/>
    </row>
    <row r="40" spans="1:27" x14ac:dyDescent="0.25">
      <c r="Y40" s="173"/>
      <c r="Z40" s="174" t="s">
        <v>69</v>
      </c>
      <c r="AA40" s="175" t="s">
        <v>70</v>
      </c>
    </row>
    <row r="41" spans="1:27" x14ac:dyDescent="0.25">
      <c r="Y41" s="176" t="s">
        <v>71</v>
      </c>
      <c r="Z41" s="177">
        <f>SUM(C28,E28,G28,I28,K28,M28,O28,Q28,S28)</f>
        <v>86092</v>
      </c>
      <c r="AA41" s="177">
        <f>SUM(D28,F28,H28,J28,L28,N28,P28,R28,T28)</f>
        <v>43310</v>
      </c>
    </row>
    <row r="42" spans="1:27" x14ac:dyDescent="0.25">
      <c r="Y42" s="176" t="s">
        <v>72</v>
      </c>
      <c r="Z42" s="177">
        <f>U28</f>
        <v>5000</v>
      </c>
      <c r="AA42" s="177">
        <f>V28</f>
        <v>0</v>
      </c>
    </row>
    <row r="43" spans="1:27" x14ac:dyDescent="0.25">
      <c r="Y43" s="176" t="s">
        <v>73</v>
      </c>
      <c r="Z43" s="177">
        <v>0</v>
      </c>
      <c r="AA43" s="177">
        <v>0</v>
      </c>
    </row>
    <row r="44" spans="1:27" x14ac:dyDescent="0.25">
      <c r="Y44" s="176" t="s">
        <v>74</v>
      </c>
      <c r="Z44" s="177">
        <v>0</v>
      </c>
      <c r="AA44" s="177">
        <v>0</v>
      </c>
    </row>
    <row r="45" spans="1:27" x14ac:dyDescent="0.25">
      <c r="Y45" s="173" t="s">
        <v>75</v>
      </c>
      <c r="Z45" s="178">
        <f>SUM(Z41:Z44)</f>
        <v>91092</v>
      </c>
      <c r="AA45" s="179">
        <f>SUM(AA41:AA44)</f>
        <v>43310</v>
      </c>
    </row>
    <row r="46" spans="1:27" x14ac:dyDescent="0.25">
      <c r="Z46" s="180">
        <f>Z45/W6</f>
        <v>0.78845687774815632</v>
      </c>
    </row>
  </sheetData>
  <mergeCells count="138">
    <mergeCell ref="Q39:R39"/>
    <mergeCell ref="S39:T39"/>
    <mergeCell ref="U39:V39"/>
    <mergeCell ref="Q38:R38"/>
    <mergeCell ref="S38:T38"/>
    <mergeCell ref="U38:V38"/>
    <mergeCell ref="C39:D39"/>
    <mergeCell ref="E39:F39"/>
    <mergeCell ref="G39:H39"/>
    <mergeCell ref="I39:J39"/>
    <mergeCell ref="K39:L39"/>
    <mergeCell ref="M39:N39"/>
    <mergeCell ref="O39:P39"/>
    <mergeCell ref="Q37:R37"/>
    <mergeCell ref="S37:T37"/>
    <mergeCell ref="U37:V37"/>
    <mergeCell ref="C38:D38"/>
    <mergeCell ref="E38:F38"/>
    <mergeCell ref="G38:H38"/>
    <mergeCell ref="I38:J38"/>
    <mergeCell ref="K38:L38"/>
    <mergeCell ref="M38:N38"/>
    <mergeCell ref="O38:P38"/>
    <mergeCell ref="Q36:R36"/>
    <mergeCell ref="S36:T36"/>
    <mergeCell ref="U36:V36"/>
    <mergeCell ref="C37:D37"/>
    <mergeCell ref="E37:F37"/>
    <mergeCell ref="G37:H37"/>
    <mergeCell ref="I37:J37"/>
    <mergeCell ref="K37:L37"/>
    <mergeCell ref="M37:N37"/>
    <mergeCell ref="O37:P37"/>
    <mergeCell ref="Q35:R35"/>
    <mergeCell ref="S35:T35"/>
    <mergeCell ref="U35:V35"/>
    <mergeCell ref="C36:D36"/>
    <mergeCell ref="E36:F36"/>
    <mergeCell ref="G36:H36"/>
    <mergeCell ref="I36:J36"/>
    <mergeCell ref="K36:L36"/>
    <mergeCell ref="M36:N36"/>
    <mergeCell ref="O36:P36"/>
    <mergeCell ref="E35:F35"/>
    <mergeCell ref="G35:H35"/>
    <mergeCell ref="I35:J35"/>
    <mergeCell ref="K35:L35"/>
    <mergeCell ref="M35:N35"/>
    <mergeCell ref="O35:P35"/>
    <mergeCell ref="X27:Z27"/>
    <mergeCell ref="A28:B28"/>
    <mergeCell ref="W29:W30"/>
    <mergeCell ref="X29:X30"/>
    <mergeCell ref="A30:B30"/>
    <mergeCell ref="A34:A39"/>
    <mergeCell ref="B34:B35"/>
    <mergeCell ref="C34:P34"/>
    <mergeCell ref="U34:V34"/>
    <mergeCell ref="C35:D35"/>
    <mergeCell ref="X21:Z21"/>
    <mergeCell ref="X22:Z22"/>
    <mergeCell ref="X23:Z23"/>
    <mergeCell ref="X24:Z24"/>
    <mergeCell ref="X25:Z25"/>
    <mergeCell ref="X26:Z26"/>
    <mergeCell ref="X15:Z15"/>
    <mergeCell ref="X16:Z16"/>
    <mergeCell ref="X17:Z17"/>
    <mergeCell ref="X18:Z18"/>
    <mergeCell ref="X19:Z19"/>
    <mergeCell ref="X20:Z20"/>
    <mergeCell ref="O10:P10"/>
    <mergeCell ref="Q10:R10"/>
    <mergeCell ref="S10:T10"/>
    <mergeCell ref="U10:V10"/>
    <mergeCell ref="X11:Z11"/>
    <mergeCell ref="W12:W14"/>
    <mergeCell ref="X12:Z12"/>
    <mergeCell ref="X13:Z13"/>
    <mergeCell ref="X14:Z14"/>
    <mergeCell ref="O9:P9"/>
    <mergeCell ref="Q9:R9"/>
    <mergeCell ref="S9:T9"/>
    <mergeCell ref="U9:V9"/>
    <mergeCell ref="C10:D10"/>
    <mergeCell ref="E10:F10"/>
    <mergeCell ref="G10:H10"/>
    <mergeCell ref="I10:J10"/>
    <mergeCell ref="K10:L10"/>
    <mergeCell ref="M10:N10"/>
    <mergeCell ref="O8:P8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C8:D8"/>
    <mergeCell ref="E8:F8"/>
    <mergeCell ref="G8:H8"/>
    <mergeCell ref="I8:J8"/>
    <mergeCell ref="K8:L8"/>
    <mergeCell ref="M8:N8"/>
    <mergeCell ref="C7:D7"/>
    <mergeCell ref="E7:F7"/>
    <mergeCell ref="G7:H7"/>
    <mergeCell ref="I7:J7"/>
    <mergeCell ref="K7:L7"/>
    <mergeCell ref="M7:N7"/>
    <mergeCell ref="M6:N6"/>
    <mergeCell ref="O6:P6"/>
    <mergeCell ref="Q6:R6"/>
    <mergeCell ref="S6:T6"/>
    <mergeCell ref="U6:V6"/>
    <mergeCell ref="X6:Z10"/>
    <mergeCell ref="O7:P7"/>
    <mergeCell ref="Q7:R7"/>
    <mergeCell ref="S7:T7"/>
    <mergeCell ref="U7:V7"/>
    <mergeCell ref="A5:A10"/>
    <mergeCell ref="B5:B6"/>
    <mergeCell ref="C5:P5"/>
    <mergeCell ref="U5:V5"/>
    <mergeCell ref="X5:Z5"/>
    <mergeCell ref="C6:D6"/>
    <mergeCell ref="E6:F6"/>
    <mergeCell ref="G6:H6"/>
    <mergeCell ref="I6:J6"/>
    <mergeCell ref="K6:L6"/>
    <mergeCell ref="A2:X2"/>
    <mergeCell ref="A3:B3"/>
    <mergeCell ref="C3:E3"/>
    <mergeCell ref="F3:T3"/>
    <mergeCell ref="A4:B4"/>
    <mergeCell ref="C4:H4"/>
  </mergeCells>
  <phoneticPr fontId="3" type="noConversion"/>
  <printOptions horizontalCentered="1"/>
  <pageMargins left="0.19685039370078741" right="0.19685039370078741" top="0.78740157480314965" bottom="0.78740157480314965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應日</vt:lpstr>
      <vt:lpstr>應日!Print_Area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2014-11-06T07:32:50Z</dcterms:created>
  <dcterms:modified xsi:type="dcterms:W3CDTF">2014-11-06T07:33:21Z</dcterms:modified>
</cp:coreProperties>
</file>